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ПФХД" sheetId="1" r:id="rId1"/>
    <sheet name="Изменение" sheetId="2" r:id="rId2"/>
    <sheet name="Изменение с расш" sheetId="3" r:id="rId3"/>
    <sheet name="Обоснование" sheetId="4" r:id="rId4"/>
  </sheets>
  <definedNames>
    <definedName name="_ftn1" localSheetId="1">'Изменение'!#REF!</definedName>
    <definedName name="_ftn1" localSheetId="2">'Изменение с расш'!#REF!</definedName>
    <definedName name="_ftn1" localSheetId="0">'ПФХД'!#REF!</definedName>
    <definedName name="_ftn2" localSheetId="1">'Изменение'!#REF!</definedName>
    <definedName name="_ftn2" localSheetId="2">'Изменение с расш'!#REF!</definedName>
    <definedName name="_ftn2" localSheetId="0">'ПФХД'!#REF!</definedName>
    <definedName name="_ftnref1" localSheetId="1">'Изменение'!#REF!</definedName>
    <definedName name="_ftnref1" localSheetId="2">'Изменение с расш'!#REF!</definedName>
    <definedName name="_ftnref1" localSheetId="0">'ПФХД'!#REF!</definedName>
    <definedName name="_ftnref2" localSheetId="1">'Изменение'!#REF!</definedName>
    <definedName name="_ftnref2" localSheetId="2">'Изменение с расш'!#REF!</definedName>
    <definedName name="_ftnref2" localSheetId="0">'ПФХД'!#REF!</definedName>
  </definedNames>
  <calcPr fullCalcOnLoad="1"/>
</workbook>
</file>

<file path=xl/sharedStrings.xml><?xml version="1.0" encoding="utf-8"?>
<sst xmlns="http://schemas.openxmlformats.org/spreadsheetml/2006/main" count="598" uniqueCount="291">
  <si>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</si>
  <si>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</si>
  <si>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</si>
  <si>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</si>
  <si>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</si>
  <si>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</si>
  <si>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</si>
  <si>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</si>
  <si>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</si>
  <si>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</si>
  <si>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</si>
  <si>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</si>
  <si>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</si>
  <si>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</si>
  <si>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</si>
  <si>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3.1. Просроченная кредиторская задолженность</t>
  </si>
  <si>
    <t xml:space="preserve"> </t>
  </si>
  <si>
    <t>Х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</si>
  <si>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</si>
  <si>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</si>
  <si>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</si>
  <si>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</si>
  <si>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</si>
  <si>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</si>
  <si>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</si>
  <si>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</si>
  <si>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</si>
  <si>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</si>
  <si>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Увеличение стоимости ценных бумаг, кроме акций и иных форм участия в капитале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</si>
  <si>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</si>
  <si>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</si>
  <si>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(наименование должности лица, утверждающего документ)</t>
  </si>
  <si>
    <t>1.2.1. Общая балансовая стоимость особо ценного движимого имущества</t>
  </si>
  <si>
    <t>Поступление финансовых активов, всего</t>
  </si>
  <si>
    <t>Исполнитель</t>
  </si>
  <si>
    <t xml:space="preserve">I.  Учетная карта государственного областного учреждения </t>
  </si>
  <si>
    <t>Юридический адрес</t>
  </si>
  <si>
    <t>Основной государственный регистрационный номер</t>
  </si>
  <si>
    <t>Дата регистрации</t>
  </si>
  <si>
    <t>Место государственной регистрации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</si>
  <si>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</si>
  <si>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</si>
  <si>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</si>
  <si>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</si>
  <si>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Ф.И.О. главного бюхгалтера учреждения</t>
  </si>
  <si>
    <t>ИНН/КПП</t>
  </si>
  <si>
    <t>Код ОКПО</t>
  </si>
  <si>
    <t>Сокращенное наименование учреждения</t>
  </si>
  <si>
    <t>Полное наименование учреждения</t>
  </si>
  <si>
    <t>2.3. Перечень услуг (работ), осуществляемых на платной основе:</t>
  </si>
  <si>
    <t>Информация о наличии лицензии (номер, дата выдачи, срок действия)</t>
  </si>
  <si>
    <t>Информация о государственной аккредитации (номер, дата выдачи, срок действия)</t>
  </si>
  <si>
    <t>Численность контингента обучающихся (воспитанников) на начало периода</t>
  </si>
  <si>
    <t>Численность контингента обучающихся (воспитанников) на конец периода</t>
  </si>
  <si>
    <t>Среднегодовая численность контингента</t>
  </si>
  <si>
    <t>Количество (человек)</t>
  </si>
  <si>
    <t>III.  Основные показатели по сети и комплектованию</t>
  </si>
  <si>
    <t>IV.  Обеспеченность трудовыми ресурсами</t>
  </si>
  <si>
    <t xml:space="preserve">II.  Сведения о деятельности государственного областного учреждения </t>
  </si>
  <si>
    <t>2.1. Цели деятельности учреждения:</t>
  </si>
  <si>
    <t>2.2. Виды деятельности учреждения:</t>
  </si>
  <si>
    <t>Принято за плановый период</t>
  </si>
  <si>
    <t>Выбыло за плановый период</t>
  </si>
  <si>
    <t>Управленческий персонал</t>
  </si>
  <si>
    <t>Учебно-вспомогательный персонал</t>
  </si>
  <si>
    <t>Младший обслуживающий персонал</t>
  </si>
  <si>
    <t>Итого по учреждению</t>
  </si>
  <si>
    <t>На начало периода</t>
  </si>
  <si>
    <t>На конец периода</t>
  </si>
  <si>
    <t>Численность по штатному расписанию (человек)</t>
  </si>
  <si>
    <t>Почтовый адрес</t>
  </si>
  <si>
    <t>V. Показатели финансового состояния учреждения</t>
  </si>
  <si>
    <t>VI. Показатели по поступлениям и выплатам учреждения</t>
  </si>
  <si>
    <t>VII. План мероприятий по повышению эффективности деятельности учреждения</t>
  </si>
  <si>
    <t>Наименование мероприятия</t>
  </si>
  <si>
    <t>Сроки проведения</t>
  </si>
  <si>
    <t>Затраты, необходимые на проведение мероприятия</t>
  </si>
  <si>
    <t xml:space="preserve">Планируемая эффективность </t>
  </si>
  <si>
    <t>Численность фактически работающих (человек)</t>
  </si>
  <si>
    <t>1.1. Общая балансовая стоимость недвижимого имущества, всего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</si>
  <si>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</si>
  <si>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доходов, полученных от платной и иной приносящей доход деятельности</t>
  </si>
  <si>
    <t>1.1.3. Остаточная стоимость недвижимого имущества, всего</t>
  </si>
  <si>
    <t>1.2. Общая балансовая стоимость движимого имущества, всего</t>
  </si>
  <si>
    <t>1.2.2. Общая балансовая стоимость иного движимого имущества</t>
  </si>
  <si>
    <t>1.2.3. Остаточная стоимость особо ценного движимого имущества</t>
  </si>
  <si>
    <t>1.2.4. Остаточная стоимость иного движимого имущества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</si>
  <si>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</si>
  <si>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 всего:</t>
  </si>
  <si>
    <t>3.2. Кредиторская задолженность по расчетам с поставщиками и подрядчиками за счет средств областного бюджета, всего:</t>
  </si>
  <si>
    <t>2.2.1. по выданным авансам по заработной плате</t>
  </si>
  <si>
    <t>2.2.2. по выданным авансам по прочим выплатам</t>
  </si>
  <si>
    <t>2.2.3. по выданным авансам по начислениям на выплаты по оплате труда</t>
  </si>
  <si>
    <t>2.2.4. по выданным авансам на услуги связи</t>
  </si>
  <si>
    <t>2.2.5. по выданным авансам на транспортные услуги</t>
  </si>
  <si>
    <t>2.2.6. по выданным авансам на коммунальные услуги</t>
  </si>
  <si>
    <t>2.2.7. по выданным авансам по арендной плате за пользование имуществом</t>
  </si>
  <si>
    <t>2.2.8. по выданным авансам на услуги по содержанию имущества</t>
  </si>
  <si>
    <t xml:space="preserve">2.2.9. по выданным авансам на прочие работы, услуги </t>
  </si>
  <si>
    <t>2.2.10. по выданным авансам на приобретение основных средств</t>
  </si>
  <si>
    <t>2.2.11. по выданным авансам на приобретение нематериальных активов</t>
  </si>
  <si>
    <t>2.2.12. по выданным авансам на приобретение непроизведенных активов</t>
  </si>
  <si>
    <t>2.2.13. по выданным авансам на приобретение материальных запасов</t>
  </si>
  <si>
    <t>2.2.14. по выданным авансам на прочие расходы</t>
  </si>
  <si>
    <t>2.3.1. по выданным авансам по заработной плате</t>
  </si>
  <si>
    <t>2.3.2. по выданным авансам по прочим выплатам</t>
  </si>
  <si>
    <t>2.3.3. по выданным авансам по начислениям на выплаты по оплате труда</t>
  </si>
  <si>
    <t>2.3.4. по выданным авансам на услуги связи</t>
  </si>
  <si>
    <t>2.3.5. по выданным авансам на транспортные услуги</t>
  </si>
  <si>
    <t>2.3.6. по выданным авансам на коммунальные услуги</t>
  </si>
  <si>
    <t>2.3.7. по выданным авансам по арендной плате за пользование имуществом</t>
  </si>
  <si>
    <t>2.3.8. по выданным авансам на услуги по содержанию имущества</t>
  </si>
  <si>
    <t xml:space="preserve">2.3.9. по выданным авансам на прочие работы, услуги </t>
  </si>
  <si>
    <t>2.3.10. по выданным авансам на приобретение основных средств</t>
  </si>
  <si>
    <t>2.3.11. по выданным авансам на приобретение нематериальных активов</t>
  </si>
  <si>
    <t>2.3.12. по выданным авансам на приобретение непроизведенных активов</t>
  </si>
  <si>
    <t>2.3.13. по выданным авансам на приобретение материальных запасов</t>
  </si>
  <si>
    <t>2.3.14. по выданным авансам на прочие расходы</t>
  </si>
  <si>
    <t>3.2.1. по заработной плате</t>
  </si>
  <si>
    <t>3.2.2. по прочим выплатам</t>
  </si>
  <si>
    <t xml:space="preserve">3.2.3.  по начислениям на выплаты по оплате труда </t>
  </si>
  <si>
    <t>3.2.4.  по оплате услуг связи</t>
  </si>
  <si>
    <t>3.2.5. по оплате транспортных услуг</t>
  </si>
  <si>
    <t>3.2.6. по оплате коммунальных услуг</t>
  </si>
  <si>
    <t>3.2.7. по арендной плате за пользование имуществом</t>
  </si>
  <si>
    <t>3.3.1. по заработной плате</t>
  </si>
  <si>
    <t>3.3.2. по прочим выплатам</t>
  </si>
  <si>
    <t xml:space="preserve">3.3.3.  по начислениям на выплаты по оплате труда </t>
  </si>
  <si>
    <t>3.3.4.  по оплате услуг связи</t>
  </si>
  <si>
    <t>3.3.5. по оплате транспортных услуг</t>
  </si>
  <si>
    <t>3.3.6. по оплате коммунальных услуг</t>
  </si>
  <si>
    <t>3.3.7. по арендной плате за пользование имуществом</t>
  </si>
  <si>
    <t>3.3.8. по оплате услуг по содержанию имущества</t>
  </si>
  <si>
    <t>3.3.9. по оплате прочих работ, услуг</t>
  </si>
  <si>
    <t>3.2.8. по оплате услуг по содержанию имущества</t>
  </si>
  <si>
    <t>3.2.9. по оплате прочих работ, услуг</t>
  </si>
  <si>
    <t>3.2.10. по приобретению основных средств</t>
  </si>
  <si>
    <t>3.2.11. по приобретению нематериальных активов</t>
  </si>
  <si>
    <t>3.2.12. по приобретению непроизведенных активов</t>
  </si>
  <si>
    <t>3.2.13. по приобретению материальных запасов</t>
  </si>
  <si>
    <t>3.2.14. по оплате прочих расходов</t>
  </si>
  <si>
    <t>3.2.15. по платежам в бюджет</t>
  </si>
  <si>
    <t>3.2.16. по прочим расчетам с кредиторами</t>
  </si>
  <si>
    <t>3.3.10. по приобретению основных средств</t>
  </si>
  <si>
    <t>3.3.11. по приобретению нематериальных активов</t>
  </si>
  <si>
    <t>3.3.12. по приобретению непроизведенных активов</t>
  </si>
  <si>
    <t>3.3.13. по приобретению материальных запасов</t>
  </si>
  <si>
    <t>3.3.14. по оплате прочих расходов</t>
  </si>
  <si>
    <t>3.3.15. по платежам в бюджет</t>
  </si>
  <si>
    <t>3.3.16. по прочим расчетам с кредиторами</t>
  </si>
  <si>
    <t>Субсидия на выполнение государственного задания, всего</t>
  </si>
  <si>
    <t>Субсидия на содержание имущества</t>
  </si>
  <si>
    <t>Командировочные расходы</t>
  </si>
  <si>
    <t>Меры социальной поддержки, установленные законами Мурманской области</t>
  </si>
  <si>
    <t>Другие расходы по прочим выплатам</t>
  </si>
  <si>
    <t>Другие расходы по транспортным услугам</t>
  </si>
  <si>
    <t>Содержание в чистоте помещений, зданий, дворов, другого имущества</t>
  </si>
  <si>
    <t>Противопожарные мероприятия, связанные с содержанием имущества</t>
  </si>
  <si>
    <t>Обеспечение функционирования программно-аппаратных комплексов</t>
  </si>
  <si>
    <t>Другие расходы по содержанию имущества</t>
  </si>
  <si>
    <t>Монтаж вычислительных сетей, охранной и пожарной сигнализации</t>
  </si>
  <si>
    <t>Организация питания</t>
  </si>
  <si>
    <t>Вневедомственная охрана</t>
  </si>
  <si>
    <t>Услуги в облати информационных технологий</t>
  </si>
  <si>
    <t>Другие расходы по прочим работам, услугам</t>
  </si>
  <si>
    <t>Уплата нагогов, пошлин, штрафов, пеней</t>
  </si>
  <si>
    <t>Выплата стипендий</t>
  </si>
  <si>
    <t>Представительские расходы, сувениры</t>
  </si>
  <si>
    <t>Иные расходы</t>
  </si>
  <si>
    <t>Комплектование книжных фондов библиотек</t>
  </si>
  <si>
    <t>Приложение к Порядку составления плана финансово-хозяйственной деятельности государственных областных бюджетных и автономных учреждений, подведомственных Министерству образования и науки Мурманской области, утвержденному приказом Министерства образования и науки Мурманской области от 30.12.2011 № 2628</t>
  </si>
  <si>
    <t>по средствам субсидии на выполнение государственного задания</t>
  </si>
  <si>
    <t>по средстам субсидий на иные цели и бюджетных инвестиций</t>
  </si>
  <si>
    <t>по средствам собственных доходов учреждения</t>
  </si>
  <si>
    <t>Код операции сектора государственного управления, региональные коды цели</t>
  </si>
  <si>
    <t>Субсидии на иные цели</t>
  </si>
  <si>
    <t>Бюджетные инвестиции</t>
  </si>
  <si>
    <t>Поступления от оказания учреждением услуг (выполнения работ), относящихся к основным видам деятельности, предоставление которых для физических и юридических лиц осуществляется на платной основе, всего</t>
  </si>
  <si>
    <t>Поступления от операций с активами</t>
  </si>
  <si>
    <t>Прочие выплаты, всего</t>
  </si>
  <si>
    <t>Транспортные услуги, всего</t>
  </si>
  <si>
    <t>Заработная плата</t>
  </si>
  <si>
    <t>Работы, услуги по содержанию имущества, всего</t>
  </si>
  <si>
    <t>Ремонт движимого имущества</t>
  </si>
  <si>
    <t>Ремонт недвижимого имущества</t>
  </si>
  <si>
    <t>Прочие работы, услуги, всего</t>
  </si>
  <si>
    <t>Прочие расходы, всего</t>
  </si>
  <si>
    <t>Увеличение стоимости основных средств, всего</t>
  </si>
  <si>
    <t>Автотранспорт и иные транспортные средства</t>
  </si>
  <si>
    <t>Охранно-пожарная сигнализация</t>
  </si>
  <si>
    <t>Компьютерная техника, оргтехника</t>
  </si>
  <si>
    <t>Бытовая техника, мебель</t>
  </si>
  <si>
    <t>Реконструкция, модернизация основных средств</t>
  </si>
  <si>
    <t>Другие расходы на увеличение стоимости основных средств</t>
  </si>
  <si>
    <t>Увеличение стоимости материальных запасов, всего</t>
  </si>
  <si>
    <t>Медикаменты и перевязочные средства</t>
  </si>
  <si>
    <t>Продукты питания</t>
  </si>
  <si>
    <t>Горюче-смазочные материалы</t>
  </si>
  <si>
    <t>Мягкий инвентарь</t>
  </si>
  <si>
    <t>Другие расходы на увеличение стоимости материальных запасов</t>
  </si>
  <si>
    <t>Руководитель учреждения</t>
  </si>
  <si>
    <t xml:space="preserve">Другие безвозмездные поступления </t>
  </si>
  <si>
    <t>Руководитель финансово-экономической службы учреждения (главный бухгалтер)</t>
  </si>
  <si>
    <t>Директор</t>
  </si>
  <si>
    <t>В.Н. Иваницкий</t>
  </si>
  <si>
    <t>План финансово - хозяйственной деятельности на 2012 год</t>
  </si>
  <si>
    <t>184592, Мурманская область, с.Ловозеро, ул. Пионерская, д.8</t>
  </si>
  <si>
    <t>Межрайонная инспекция Федеральной налоговой службы № 5 по Мурманской области</t>
  </si>
  <si>
    <t>(815-38) 4-10-02</t>
  </si>
  <si>
    <t>(815-38) 4-02-36</t>
  </si>
  <si>
    <t>lovpu26@gmail.com</t>
  </si>
  <si>
    <t>Иваницкий Владимир Николаевич</t>
  </si>
  <si>
    <t xml:space="preserve">Лисицинская Мария Валерьевна </t>
  </si>
  <si>
    <t>5106010030/510601001</t>
  </si>
  <si>
    <t>Код ОКВЭД (ОКОНХ)</t>
  </si>
  <si>
    <t>80.22.1</t>
  </si>
  <si>
    <t>Услуга № 3</t>
  </si>
  <si>
    <t>Добровольные пожертвования и целевые взносы юридических и физических лиц, в том числе иностранных физических и юридических лиц</t>
  </si>
  <si>
    <t>Педагогический персонал</t>
  </si>
  <si>
    <t>М.В. Лисицинская</t>
  </si>
  <si>
    <t>тел. 815-38-40293</t>
  </si>
  <si>
    <t>Изменение плана финансово - хозяйственной деятельности на 2012 год</t>
  </si>
  <si>
    <t>ОБОСНОВАНИЕ</t>
  </si>
  <si>
    <t>К изменению плана финансово - хозяйственной деятельности на 2012 год</t>
  </si>
  <si>
    <t>Обоснования и расчеты по вносимым увеличениям (по каждому коду цели):</t>
  </si>
  <si>
    <t xml:space="preserve">1.Код 22299 Средства необходимы для оплаты счетов АТП по заказу автобуса на массовые мероприятия,  </t>
  </si>
  <si>
    <t>первоначальном ПФХД средств по этому коду не предусмотрено</t>
  </si>
  <si>
    <t>учебных занятий в с. Краснощелье (дог.ГПХ)</t>
  </si>
  <si>
    <t>Обоснования и расчеты по вносимым уменьшениям (по каждому коду цели):</t>
  </si>
  <si>
    <t>оплачиваются в сумме 12 рублей (командировки в с. Краснощелье)</t>
  </si>
  <si>
    <t xml:space="preserve">     Руководитель  учреждения  гарантирует  недопущение  образования  кредиторской</t>
  </si>
  <si>
    <t>задолженности по уменьшаемым статьям.</t>
  </si>
  <si>
    <t>Руководитель_______________________________</t>
  </si>
  <si>
    <t>Исполнитель_______________________________</t>
  </si>
  <si>
    <t>ГАОУ МО СПО "СНК"</t>
  </si>
  <si>
    <t>Государственное автономное образовательное учреждение Мурманской области среднего профессионального образования "Северный национальный колледж"</t>
  </si>
  <si>
    <t>Подготовка специалистов среднего звена, удовлетворение потребностей личности в углублении и расширении образования на базе основного общего, среднего (полного) общего или начального профессионального образования; подготовка работников квалифицированного труда по всем основным направлениям общественно полезной деятельности на базе основного общего и среднего (полного) общего образования</t>
  </si>
  <si>
    <t>2.2.1. реализует основные профессиональные образовательные программы среднего профессионального образования базовой и углубленной подготовки на базе основного общего, среднего (полного) общего образования, начального профессионального образования (в сокращенные сроки для лиц имеющих начальное профессиональное образование соответствующего профиля) в соответствии с лицензией на образовательную деятельность;</t>
  </si>
  <si>
    <t xml:space="preserve">2.2.2. реализует основные профессиональные образовательные программы начального профессионального образования на базе основного общего и среднего (полного) общего образования, в соответствии с лицензией на образовательную деятельность; </t>
  </si>
  <si>
    <t>2.2.3. реализует программы профессиональной подготовки, переподготовки и повышения квалификации специалистов, рабочих кадров и незанятого населения, программы дополнительного профессионального образования, дополнительные образовательные услуги, за пределами основных образовательных программ начального профессионального и среднего профессионального образования в соответствии с лицензией на образовательную деятельность.</t>
  </si>
  <si>
    <t xml:space="preserve">2.3.1. Реализует комплекс мероприятий социального, медицинского, педагогического, культурного, физкультурно-спортивного характера, направленный на пропаганду здорового образа жизни, формирование негативного отношения к наркомании, распространения наркомании в Учреждении; </t>
  </si>
  <si>
    <t xml:space="preserve">2.3.2. Проводит обучение на подготовительных курсах для поступления в образовательные учреждения начального, среднего, высшего профессионального образования; </t>
  </si>
  <si>
    <t xml:space="preserve">2.3.3. Проводит самостоятельно и (или) совместно с учреждениями, предприятиями, организациями мероприятия различной профессиональной напрвленности, профессиональную диагностику, консультирование и профессиональную ориентацию граждан; </t>
  </si>
  <si>
    <t xml:space="preserve">2.3.4. Предоставляет в установленном порядке в аренду объекты движимого и недвижимого имущества, закрепленные за Учреждением на праве оперативного управления;     </t>
  </si>
  <si>
    <t xml:space="preserve">2.3.5. Оказывает услуги населению силами студентов (обучающихся) и работников Учреждения в рамках основной деятельности и деятельности его структурных подразделений, реализует собственную продукцию учебно-производственных мастерских, изготовляемую или приобретаемую за счет средств, от приносящей доход деятельности;                              </t>
  </si>
  <si>
    <t xml:space="preserve">2.3.6. Привлекает для осуществления своей уставной деятельности дополнительные источники финансовых и материальных средствв соответствии с законодательством Российской Федерации и Мурманской области, локальными актами колледжа;                                             может в установленном порядке создавать студии, школы, факультеты по направлениям основной деятельности Учреждения;                                                                                                                    </t>
  </si>
  <si>
    <t>2.3.7. Оказывает консультационные, информационные, маркетинговые, рекламные услуги, посреднические услуги в установленной сфере деятельности;</t>
  </si>
  <si>
    <t xml:space="preserve">2.3.8. Предоставляет библиотечные услуги лицам, не являющимся сотрудниками или студентами (обучающимися) Учреждения;      </t>
  </si>
  <si>
    <t>2.3.9. Производит копировально-множительные услуги, тиражирование учебных, учебно-методических, информационно-аналитических и других материалов, брошюровочно-переплетную деятельность;</t>
  </si>
  <si>
    <t>2.3.10. Организует и проводит ярмарки, выставки, конференции, в том числе с участием иностранных юридических и физических лиц;</t>
  </si>
  <si>
    <t>2.3.11. Предоставляет места для временного проживания в общежитии в порядке, определяемом локальными актами учреждения;</t>
  </si>
  <si>
    <t>2.3.12. Проводит благотворительные мероприятия в порядке, установленном законодательством Российской Федерации и Мурманской области;</t>
  </si>
  <si>
    <t>2.3.13. Устанавливает прямые связи с иностранными организациями;</t>
  </si>
  <si>
    <t>2.3.14. Реализует продукцию общественного питания, изготовляемую или приобретаемую за счет средств от приносящей доход деятельности;</t>
  </si>
  <si>
    <t>2.3.15. Оказывает услуги связи и услуги сети Интернет;</t>
  </si>
  <si>
    <t>2.3.16. Оказывает услуги по делопроизводству;</t>
  </si>
  <si>
    <t xml:space="preserve">2.3.17. Оказывает транспортные услуги; </t>
  </si>
  <si>
    <t>2.3.18. Выполняет художественные, оформительские и дизайнерские работы;</t>
  </si>
  <si>
    <t>2.3.19. Проводит обслуживание и ремонт приборов, оборудования и иной техники;</t>
  </si>
  <si>
    <t>2.3.20. Осуществляет экскурсионную и туристическую деятельность;</t>
  </si>
  <si>
    <t xml:space="preserve">2.3.21. Осуществляет внешнеэкономическую деятельность в порядке, установленном Российской Федерации и Мурманской области. </t>
  </si>
  <si>
    <t>2.Код 22400 Средства необходимы для оплаты счетов по новому договору аренды гаражей</t>
  </si>
  <si>
    <t xml:space="preserve"> п. Ревда</t>
  </si>
  <si>
    <t>п. Ревда, с.Краснощелье</t>
  </si>
  <si>
    <t xml:space="preserve"> базы,обучающихся основного контингента</t>
  </si>
  <si>
    <t>3.Код 22505 Средства необходимы для оплаты счетов по ремонту недвижимого имущества, для подготовки</t>
  </si>
  <si>
    <t xml:space="preserve"> к новому учебному году </t>
  </si>
  <si>
    <t xml:space="preserve">4.Код 22699 Средства необходимы для оплаты услуг за проведение спортивных мероприятий, организации </t>
  </si>
  <si>
    <t>5. Код 26200 Средства необходимы в связи с невозможностью организации питания обучающихся сирот в</t>
  </si>
  <si>
    <t>от " 23 " июля 2012 года</t>
  </si>
  <si>
    <t xml:space="preserve">6. Код 29099 Средства необходимы в связи с невозможностью организации питания обучающихся в </t>
  </si>
  <si>
    <t>7. Код 31005 Средства необходимы для приобретения мебели, бытовой техники</t>
  </si>
  <si>
    <t>8. Код 31006 Средства необходимы для оплаты кредиторской задолженности перед ОАО "Ловозерсторой"</t>
  </si>
  <si>
    <t>9. Код 31099 Средства необходимы для приобретения основных средств на оленеводческую базу</t>
  </si>
  <si>
    <t>10.Код 34003 Средства необходимы в связи с перевозкой учебной оленеводческой базы на другое место.</t>
  </si>
  <si>
    <t>11 Код 34004 Средства необходимы для приобретения спецодежды для работников учебной оленеводческой</t>
  </si>
  <si>
    <t>1. Код 21300 Расходы сократятся в связи с оплатой больничных листов по нетрудоспособности, без 3-х дней.</t>
  </si>
  <si>
    <t>2. Код 22100 Расходы сократились в связи с оптимизацией расходов на услуги связи</t>
  </si>
  <si>
    <t>3. Код 22201 В первоначальном ПФХД ошибочно внесена сумма с кодом 22299</t>
  </si>
  <si>
    <t>4. Код 22300 В расчете объема субсидии на 2012г. тарифы на оплату завышены</t>
  </si>
  <si>
    <t>5. Код 22602 Данные средства следует отнести на коды 26200, 29099</t>
  </si>
  <si>
    <t>6. Код 22604 в связи с тем, что командировочные расходы по проживанию без подтверждающих документов</t>
  </si>
  <si>
    <t xml:space="preserve">7. Код 34002 В связи с невозможностью организации питания 157 обучающихся в п. Ревда, с.Краснощелье </t>
  </si>
  <si>
    <t>госзадание</t>
  </si>
  <si>
    <t>содержание имущества</t>
  </si>
  <si>
    <t>сироты</t>
  </si>
  <si>
    <t>в том числе по госзаданию</t>
  </si>
  <si>
    <t>Серия РО № 013148 Регистрационный № 186-12 от 08 июня 2012г. Лицензия БЕССРОЧНАЯ.</t>
  </si>
  <si>
    <t>Серия 51А01 № 0000005 Регистрационный № 61-12 от 09.07.2012г. Свидетельство действительно по 29.12.2013г.</t>
  </si>
  <si>
    <t>" 26 " декабря 2012 г.</t>
  </si>
  <si>
    <t>от " 26 " декабря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</si>
</sst>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14" fillId="0" borderId="16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" fontId="1" fillId="0" borderId="14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vpu26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zoomScaleSheetLayoutView="100" zoomScalePageLayoutView="0" workbookViewId="0" topLeftCell="A194">
      <selection activeCell="F196" sqref="F196"/>
    </sheetView>
  </sheetViews>
  <sheetFormatPr defaultColWidth="9.00390625" defaultRowHeight="12.75"/>
  <cols>
    <col min="1" max="1" width="10.75390625" style="2" customWidth="1"/>
    <col min="2" max="2" width="11.75390625" style="2" customWidth="1"/>
    <col min="3" max="3" width="11.375" style="2" customWidth="1"/>
    <col min="4" max="4" width="14.00390625" style="3" customWidth="1"/>
    <col min="5" max="5" width="13.375" style="2" customWidth="1"/>
    <col min="6" max="6" width="12.875" style="2" customWidth="1"/>
    <col min="7" max="7" width="13.125" style="2" customWidth="1"/>
    <col min="8" max="8" width="12.25390625" style="2" customWidth="1"/>
    <col min="9" max="16384" width="9.125" style="2" customWidth="1"/>
  </cols>
  <sheetData>
    <row r="1" spans="4:8" ht="57" customHeight="1">
      <c r="D1" s="28"/>
      <c r="E1" s="112" t="s">
        <v>170</v>
      </c>
      <c r="F1" s="112"/>
      <c r="G1" s="112"/>
      <c r="H1" s="112"/>
    </row>
    <row r="2" spans="5:7" ht="12.75" customHeight="1">
      <c r="E2" s="88"/>
      <c r="F2" s="88"/>
      <c r="G2" s="88"/>
    </row>
    <row r="3" spans="5:7" ht="15">
      <c r="E3" s="89" t="s">
        <v>9</v>
      </c>
      <c r="F3" s="89"/>
      <c r="G3" s="89"/>
    </row>
    <row r="4" spans="5:7" ht="17.25" customHeight="1">
      <c r="E4" s="85" t="s">
        <v>203</v>
      </c>
      <c r="F4" s="85"/>
      <c r="G4" s="85"/>
    </row>
    <row r="5" spans="5:7" ht="15" customHeight="1">
      <c r="E5" s="90" t="s">
        <v>31</v>
      </c>
      <c r="F5" s="90"/>
      <c r="G5" s="90"/>
    </row>
    <row r="6" spans="5:7" ht="15">
      <c r="E6" s="9"/>
      <c r="F6" s="85" t="s">
        <v>204</v>
      </c>
      <c r="G6" s="85"/>
    </row>
    <row r="7" spans="5:7" ht="15" customHeight="1">
      <c r="E7" s="11" t="s">
        <v>11</v>
      </c>
      <c r="F7" s="90" t="s">
        <v>10</v>
      </c>
      <c r="G7" s="90"/>
    </row>
    <row r="8" spans="5:7" ht="36" customHeight="1">
      <c r="E8" s="90" t="s">
        <v>289</v>
      </c>
      <c r="F8" s="90"/>
      <c r="G8" s="90"/>
    </row>
    <row r="9" ht="20.25" customHeight="1"/>
    <row r="10" spans="1:8" ht="18.75" customHeight="1">
      <c r="A10" s="84" t="s">
        <v>205</v>
      </c>
      <c r="B10" s="84"/>
      <c r="C10" s="84"/>
      <c r="D10" s="84"/>
      <c r="E10" s="84"/>
      <c r="F10" s="84"/>
      <c r="G10" s="84"/>
      <c r="H10" s="84"/>
    </row>
    <row r="11" spans="1:7" ht="10.5" customHeight="1">
      <c r="A11" s="21"/>
      <c r="B11" s="21"/>
      <c r="C11" s="21"/>
      <c r="D11" s="21"/>
      <c r="E11" s="21"/>
      <c r="F11" s="21"/>
      <c r="G11" s="21"/>
    </row>
    <row r="12" spans="1:8" ht="18" customHeight="1">
      <c r="A12" s="86" t="s">
        <v>290</v>
      </c>
      <c r="B12" s="86"/>
      <c r="C12" s="86"/>
      <c r="D12" s="86"/>
      <c r="E12" s="86"/>
      <c r="F12" s="86"/>
      <c r="G12" s="86"/>
      <c r="H12" s="86"/>
    </row>
    <row r="13" spans="1:7" ht="18.75">
      <c r="A13" s="21"/>
      <c r="B13" s="21"/>
      <c r="C13" s="21"/>
      <c r="D13" s="21"/>
      <c r="E13" s="21"/>
      <c r="F13" s="21"/>
      <c r="G13" s="21"/>
    </row>
    <row r="14" spans="1:8" ht="15.75" customHeight="1">
      <c r="A14" s="108" t="s">
        <v>35</v>
      </c>
      <c r="B14" s="108"/>
      <c r="C14" s="108"/>
      <c r="D14" s="108"/>
      <c r="E14" s="108"/>
      <c r="F14" s="108"/>
      <c r="G14" s="108"/>
      <c r="H14" s="108"/>
    </row>
    <row r="15" spans="1:8" ht="47.25" customHeight="1">
      <c r="A15" s="73" t="s">
        <v>48</v>
      </c>
      <c r="B15" s="73"/>
      <c r="C15" s="73"/>
      <c r="D15" s="75" t="s">
        <v>235</v>
      </c>
      <c r="E15" s="75"/>
      <c r="F15" s="75"/>
      <c r="G15" s="75"/>
      <c r="H15" s="75"/>
    </row>
    <row r="16" spans="1:8" ht="32.25" customHeight="1">
      <c r="A16" s="73" t="s">
        <v>47</v>
      </c>
      <c r="B16" s="73"/>
      <c r="C16" s="73"/>
      <c r="D16" s="75" t="s">
        <v>234</v>
      </c>
      <c r="E16" s="75"/>
      <c r="F16" s="75"/>
      <c r="G16" s="75"/>
      <c r="H16" s="75"/>
    </row>
    <row r="17" spans="1:8" ht="22.5" customHeight="1">
      <c r="A17" s="73" t="s">
        <v>36</v>
      </c>
      <c r="B17" s="73"/>
      <c r="C17" s="73"/>
      <c r="D17" s="75" t="s">
        <v>206</v>
      </c>
      <c r="E17" s="75"/>
      <c r="F17" s="75"/>
      <c r="G17" s="75"/>
      <c r="H17" s="75"/>
    </row>
    <row r="18" spans="1:8" ht="33" customHeight="1">
      <c r="A18" s="73" t="s">
        <v>37</v>
      </c>
      <c r="B18" s="73"/>
      <c r="C18" s="73"/>
      <c r="D18" s="91">
        <v>1025100677249</v>
      </c>
      <c r="E18" s="91"/>
      <c r="F18" s="91"/>
      <c r="G18" s="91"/>
      <c r="H18" s="91"/>
    </row>
    <row r="19" spans="1:8" ht="24.75" customHeight="1">
      <c r="A19" s="73" t="s">
        <v>38</v>
      </c>
      <c r="B19" s="73"/>
      <c r="C19" s="73"/>
      <c r="D19" s="92">
        <v>41059</v>
      </c>
      <c r="E19" s="75"/>
      <c r="F19" s="75"/>
      <c r="G19" s="75"/>
      <c r="H19" s="75"/>
    </row>
    <row r="20" spans="1:8" ht="30.75" customHeight="1">
      <c r="A20" s="73" t="s">
        <v>39</v>
      </c>
      <c r="B20" s="73"/>
      <c r="C20" s="73"/>
      <c r="D20" s="75" t="s">
        <v>207</v>
      </c>
      <c r="E20" s="75"/>
      <c r="F20" s="75"/>
      <c r="G20" s="75"/>
      <c r="H20" s="75"/>
    </row>
    <row r="21" spans="1:8" ht="24.75" customHeight="1">
      <c r="A21" s="73" t="s">
        <v>70</v>
      </c>
      <c r="B21" s="73"/>
      <c r="C21" s="73"/>
      <c r="D21" s="75" t="s">
        <v>206</v>
      </c>
      <c r="E21" s="75"/>
      <c r="F21" s="75"/>
      <c r="G21" s="75"/>
      <c r="H21" s="75"/>
    </row>
    <row r="22" spans="1:8" ht="24.75" customHeight="1">
      <c r="A22" s="73" t="s">
        <v>40</v>
      </c>
      <c r="B22" s="73"/>
      <c r="C22" s="73"/>
      <c r="D22" s="75" t="s">
        <v>208</v>
      </c>
      <c r="E22" s="75"/>
      <c r="F22" s="75"/>
      <c r="G22" s="75"/>
      <c r="H22" s="75"/>
    </row>
    <row r="23" spans="1:8" ht="24.75" customHeight="1">
      <c r="A23" s="73" t="s">
        <v>41</v>
      </c>
      <c r="B23" s="73"/>
      <c r="C23" s="73"/>
      <c r="D23" s="75" t="s">
        <v>209</v>
      </c>
      <c r="E23" s="75"/>
      <c r="F23" s="75"/>
      <c r="G23" s="75"/>
      <c r="H23" s="75"/>
    </row>
    <row r="24" spans="1:8" ht="24.75" customHeight="1">
      <c r="A24" s="73" t="s">
        <v>42</v>
      </c>
      <c r="B24" s="73"/>
      <c r="C24" s="73"/>
      <c r="D24" s="113" t="s">
        <v>210</v>
      </c>
      <c r="E24" s="75"/>
      <c r="F24" s="75"/>
      <c r="G24" s="75"/>
      <c r="H24" s="75"/>
    </row>
    <row r="25" spans="1:8" ht="27.75" customHeight="1">
      <c r="A25" s="73" t="s">
        <v>43</v>
      </c>
      <c r="B25" s="73"/>
      <c r="C25" s="73"/>
      <c r="D25" s="75" t="s">
        <v>211</v>
      </c>
      <c r="E25" s="75"/>
      <c r="F25" s="75"/>
      <c r="G25" s="75"/>
      <c r="H25" s="75"/>
    </row>
    <row r="26" spans="1:8" ht="36.75" customHeight="1">
      <c r="A26" s="73" t="s">
        <v>44</v>
      </c>
      <c r="B26" s="73"/>
      <c r="C26" s="73"/>
      <c r="D26" s="75" t="s">
        <v>212</v>
      </c>
      <c r="E26" s="75"/>
      <c r="F26" s="75"/>
      <c r="G26" s="75"/>
      <c r="H26" s="75"/>
    </row>
    <row r="27" spans="1:8" ht="19.5" customHeight="1">
      <c r="A27" s="73" t="s">
        <v>45</v>
      </c>
      <c r="B27" s="73"/>
      <c r="C27" s="73"/>
      <c r="D27" s="75" t="s">
        <v>213</v>
      </c>
      <c r="E27" s="75"/>
      <c r="F27" s="75"/>
      <c r="G27" s="75"/>
      <c r="H27" s="75"/>
    </row>
    <row r="28" spans="1:8" ht="18" customHeight="1">
      <c r="A28" s="73" t="s">
        <v>214</v>
      </c>
      <c r="B28" s="73"/>
      <c r="C28" s="73"/>
      <c r="D28" s="75" t="s">
        <v>215</v>
      </c>
      <c r="E28" s="75"/>
      <c r="F28" s="75"/>
      <c r="G28" s="75"/>
      <c r="H28" s="75"/>
    </row>
    <row r="29" spans="1:8" ht="18.75" customHeight="1">
      <c r="A29" s="73" t="s">
        <v>46</v>
      </c>
      <c r="B29" s="73"/>
      <c r="C29" s="73"/>
      <c r="D29" s="75">
        <v>42066591</v>
      </c>
      <c r="E29" s="75"/>
      <c r="F29" s="75"/>
      <c r="G29" s="75"/>
      <c r="H29" s="75"/>
    </row>
    <row r="30" spans="1:8" ht="37.5" customHeight="1">
      <c r="A30" s="73" t="s">
        <v>50</v>
      </c>
      <c r="B30" s="73"/>
      <c r="C30" s="73"/>
      <c r="D30" s="75" t="s">
        <v>287</v>
      </c>
      <c r="E30" s="75"/>
      <c r="F30" s="75"/>
      <c r="G30" s="75"/>
      <c r="H30" s="75"/>
    </row>
    <row r="31" spans="1:8" ht="48" customHeight="1">
      <c r="A31" s="73" t="s">
        <v>51</v>
      </c>
      <c r="B31" s="73"/>
      <c r="C31" s="73"/>
      <c r="D31" s="115" t="s">
        <v>288</v>
      </c>
      <c r="E31" s="116"/>
      <c r="F31" s="116"/>
      <c r="G31" s="116"/>
      <c r="H31" s="117"/>
    </row>
    <row r="32" spans="1:8" ht="30" customHeight="1">
      <c r="A32" s="17"/>
      <c r="B32" s="17"/>
      <c r="C32" s="17"/>
      <c r="D32" s="1"/>
      <c r="E32" s="1"/>
      <c r="F32" s="1"/>
      <c r="G32" s="1"/>
      <c r="H32" s="1"/>
    </row>
    <row r="33" spans="1:8" ht="15" customHeight="1">
      <c r="A33" s="114" t="s">
        <v>58</v>
      </c>
      <c r="B33" s="114"/>
      <c r="C33" s="114"/>
      <c r="D33" s="114"/>
      <c r="E33" s="114"/>
      <c r="F33" s="114"/>
      <c r="G33" s="114"/>
      <c r="H33" s="114"/>
    </row>
    <row r="34" spans="1:7" ht="15.75" customHeight="1">
      <c r="A34" s="12"/>
      <c r="B34" s="12"/>
      <c r="C34" s="12"/>
      <c r="D34" s="5"/>
      <c r="E34" s="12"/>
      <c r="F34" s="12"/>
      <c r="G34" s="12"/>
    </row>
    <row r="35" spans="1:7" ht="15" customHeight="1">
      <c r="A35" s="74" t="s">
        <v>59</v>
      </c>
      <c r="B35" s="74"/>
      <c r="C35" s="74"/>
      <c r="D35" s="74"/>
      <c r="E35" s="74"/>
      <c r="F35" s="74"/>
      <c r="G35" s="74"/>
    </row>
    <row r="36" spans="1:8" ht="74.25" customHeight="1">
      <c r="A36" s="54" t="s">
        <v>236</v>
      </c>
      <c r="B36" s="54"/>
      <c r="C36" s="54"/>
      <c r="D36" s="54"/>
      <c r="E36" s="54"/>
      <c r="F36" s="54"/>
      <c r="G36" s="54"/>
      <c r="H36" s="56"/>
    </row>
    <row r="37" spans="1:7" ht="20.25" customHeight="1">
      <c r="A37" s="74" t="s">
        <v>60</v>
      </c>
      <c r="B37" s="74"/>
      <c r="C37" s="74"/>
      <c r="D37" s="74"/>
      <c r="E37" s="74"/>
      <c r="F37" s="74"/>
      <c r="G37" s="74"/>
    </row>
    <row r="38" spans="1:8" ht="72.75" customHeight="1">
      <c r="A38" s="54" t="s">
        <v>237</v>
      </c>
      <c r="B38" s="54"/>
      <c r="C38" s="54"/>
      <c r="D38" s="54"/>
      <c r="E38" s="54"/>
      <c r="F38" s="54"/>
      <c r="G38" s="54"/>
      <c r="H38" s="56"/>
    </row>
    <row r="39" spans="1:8" ht="44.25" customHeight="1">
      <c r="A39" s="54" t="s">
        <v>238</v>
      </c>
      <c r="B39" s="56"/>
      <c r="C39" s="56"/>
      <c r="D39" s="56"/>
      <c r="E39" s="56"/>
      <c r="F39" s="56"/>
      <c r="G39" s="56"/>
      <c r="H39" s="56"/>
    </row>
    <row r="40" spans="1:8" ht="72.75" customHeight="1">
      <c r="A40" s="54" t="s">
        <v>239</v>
      </c>
      <c r="B40" s="56"/>
      <c r="C40" s="56"/>
      <c r="D40" s="56"/>
      <c r="E40" s="56"/>
      <c r="F40" s="56"/>
      <c r="G40" s="56"/>
      <c r="H40" s="56"/>
    </row>
    <row r="41" spans="1:7" ht="23.25" customHeight="1">
      <c r="A41" s="74" t="s">
        <v>49</v>
      </c>
      <c r="B41" s="74"/>
      <c r="C41" s="74"/>
      <c r="D41" s="74"/>
      <c r="E41" s="74"/>
      <c r="F41" s="74"/>
      <c r="G41" s="74"/>
    </row>
    <row r="42" spans="1:8" ht="57.75" customHeight="1">
      <c r="A42" s="54" t="s">
        <v>240</v>
      </c>
      <c r="B42" s="54"/>
      <c r="C42" s="54"/>
      <c r="D42" s="54"/>
      <c r="E42" s="54"/>
      <c r="F42" s="54"/>
      <c r="G42" s="54"/>
      <c r="H42" s="56"/>
    </row>
    <row r="43" spans="1:8" ht="30.75" customHeight="1">
      <c r="A43" s="54" t="s">
        <v>241</v>
      </c>
      <c r="B43" s="54"/>
      <c r="C43" s="54"/>
      <c r="D43" s="54"/>
      <c r="E43" s="54"/>
      <c r="F43" s="54"/>
      <c r="G43" s="54"/>
      <c r="H43" s="56"/>
    </row>
    <row r="44" spans="1:8" ht="44.25" customHeight="1">
      <c r="A44" s="54" t="s">
        <v>242</v>
      </c>
      <c r="B44" s="54"/>
      <c r="C44" s="54"/>
      <c r="D44" s="54"/>
      <c r="E44" s="54"/>
      <c r="F44" s="54"/>
      <c r="G44" s="54"/>
      <c r="H44" s="56"/>
    </row>
    <row r="45" spans="1:8" ht="30" customHeight="1">
      <c r="A45" s="54" t="s">
        <v>243</v>
      </c>
      <c r="B45" s="54"/>
      <c r="C45" s="54"/>
      <c r="D45" s="54"/>
      <c r="E45" s="54"/>
      <c r="F45" s="54"/>
      <c r="G45" s="54"/>
      <c r="H45" s="56"/>
    </row>
    <row r="46" spans="1:8" ht="58.5" customHeight="1">
      <c r="A46" s="54" t="s">
        <v>244</v>
      </c>
      <c r="B46" s="54"/>
      <c r="C46" s="54"/>
      <c r="D46" s="54"/>
      <c r="E46" s="54"/>
      <c r="F46" s="54"/>
      <c r="G46" s="54"/>
      <c r="H46" s="56"/>
    </row>
    <row r="47" spans="1:8" ht="72.75" customHeight="1">
      <c r="A47" s="54" t="s">
        <v>245</v>
      </c>
      <c r="B47" s="54"/>
      <c r="C47" s="54"/>
      <c r="D47" s="54"/>
      <c r="E47" s="54"/>
      <c r="F47" s="54"/>
      <c r="G47" s="54"/>
      <c r="H47" s="56"/>
    </row>
    <row r="48" spans="1:8" ht="28.5" customHeight="1">
      <c r="A48" s="54" t="s">
        <v>246</v>
      </c>
      <c r="B48" s="54"/>
      <c r="C48" s="54"/>
      <c r="D48" s="54"/>
      <c r="E48" s="54"/>
      <c r="F48" s="54"/>
      <c r="G48" s="54"/>
      <c r="H48" s="56"/>
    </row>
    <row r="49" spans="1:8" ht="30" customHeight="1">
      <c r="A49" s="54" t="s">
        <v>247</v>
      </c>
      <c r="B49" s="54"/>
      <c r="C49" s="54"/>
      <c r="D49" s="54"/>
      <c r="E49" s="54"/>
      <c r="F49" s="54"/>
      <c r="G49" s="54"/>
      <c r="H49" s="56"/>
    </row>
    <row r="50" spans="1:8" ht="42.75" customHeight="1">
      <c r="A50" s="54" t="s">
        <v>248</v>
      </c>
      <c r="B50" s="54"/>
      <c r="C50" s="54"/>
      <c r="D50" s="54"/>
      <c r="E50" s="54"/>
      <c r="F50" s="54"/>
      <c r="G50" s="54"/>
      <c r="H50" s="56"/>
    </row>
    <row r="51" spans="1:8" ht="27.75" customHeight="1">
      <c r="A51" s="54" t="s">
        <v>249</v>
      </c>
      <c r="B51" s="54"/>
      <c r="C51" s="54"/>
      <c r="D51" s="54"/>
      <c r="E51" s="54"/>
      <c r="F51" s="54"/>
      <c r="G51" s="54"/>
      <c r="H51" s="56"/>
    </row>
    <row r="52" spans="1:8" ht="30" customHeight="1">
      <c r="A52" s="54" t="s">
        <v>250</v>
      </c>
      <c r="B52" s="54"/>
      <c r="C52" s="54"/>
      <c r="D52" s="54"/>
      <c r="E52" s="54"/>
      <c r="F52" s="54"/>
      <c r="G52" s="54"/>
      <c r="H52" s="56"/>
    </row>
    <row r="53" spans="1:8" ht="27.75" customHeight="1">
      <c r="A53" s="54" t="s">
        <v>251</v>
      </c>
      <c r="B53" s="54"/>
      <c r="C53" s="54"/>
      <c r="D53" s="54"/>
      <c r="E53" s="54"/>
      <c r="F53" s="54"/>
      <c r="G53" s="54"/>
      <c r="H53" s="56"/>
    </row>
    <row r="54" spans="1:8" ht="15.75" customHeight="1">
      <c r="A54" s="54" t="s">
        <v>252</v>
      </c>
      <c r="B54" s="54"/>
      <c r="C54" s="54"/>
      <c r="D54" s="54"/>
      <c r="E54" s="54"/>
      <c r="F54" s="54"/>
      <c r="G54" s="54"/>
      <c r="H54" s="56"/>
    </row>
    <row r="55" spans="1:8" ht="27.75" customHeight="1">
      <c r="A55" s="54" t="s">
        <v>253</v>
      </c>
      <c r="B55" s="54"/>
      <c r="C55" s="54"/>
      <c r="D55" s="54"/>
      <c r="E55" s="54"/>
      <c r="F55" s="54"/>
      <c r="G55" s="54"/>
      <c r="H55" s="56"/>
    </row>
    <row r="56" spans="1:8" ht="14.25" customHeight="1">
      <c r="A56" s="54" t="s">
        <v>254</v>
      </c>
      <c r="B56" s="55"/>
      <c r="C56" s="55"/>
      <c r="D56" s="55"/>
      <c r="E56" s="55"/>
      <c r="F56" s="55"/>
      <c r="G56" s="55"/>
      <c r="H56" s="56"/>
    </row>
    <row r="57" spans="1:8" ht="14.25" customHeight="1">
      <c r="A57" s="54" t="s">
        <v>255</v>
      </c>
      <c r="B57" s="55"/>
      <c r="C57" s="55"/>
      <c r="D57" s="55"/>
      <c r="E57" s="55"/>
      <c r="F57" s="55"/>
      <c r="G57" s="55"/>
      <c r="H57" s="56"/>
    </row>
    <row r="58" spans="1:8" ht="14.25" customHeight="1">
      <c r="A58" s="54" t="s">
        <v>256</v>
      </c>
      <c r="B58" s="55"/>
      <c r="C58" s="55"/>
      <c r="D58" s="55"/>
      <c r="E58" s="55"/>
      <c r="F58" s="55"/>
      <c r="G58" s="55"/>
      <c r="H58" s="56"/>
    </row>
    <row r="59" spans="1:8" ht="14.25" customHeight="1">
      <c r="A59" s="54" t="s">
        <v>257</v>
      </c>
      <c r="B59" s="55"/>
      <c r="C59" s="55"/>
      <c r="D59" s="55"/>
      <c r="E59" s="55"/>
      <c r="F59" s="55"/>
      <c r="G59" s="55"/>
      <c r="H59" s="56"/>
    </row>
    <row r="60" spans="1:8" ht="14.25" customHeight="1">
      <c r="A60" s="54" t="s">
        <v>258</v>
      </c>
      <c r="B60" s="55"/>
      <c r="C60" s="55"/>
      <c r="D60" s="55"/>
      <c r="E60" s="55"/>
      <c r="F60" s="55"/>
      <c r="G60" s="55"/>
      <c r="H60" s="56"/>
    </row>
    <row r="61" spans="1:8" ht="14.25" customHeight="1">
      <c r="A61" s="54" t="s">
        <v>259</v>
      </c>
      <c r="B61" s="55"/>
      <c r="C61" s="55"/>
      <c r="D61" s="55"/>
      <c r="E61" s="55"/>
      <c r="F61" s="55"/>
      <c r="G61" s="55"/>
      <c r="H61" s="56"/>
    </row>
    <row r="62" spans="1:8" ht="30" customHeight="1">
      <c r="A62" s="54" t="s">
        <v>260</v>
      </c>
      <c r="B62" s="55"/>
      <c r="C62" s="55"/>
      <c r="D62" s="55"/>
      <c r="E62" s="55"/>
      <c r="F62" s="55"/>
      <c r="G62" s="55"/>
      <c r="H62" s="56"/>
    </row>
    <row r="63" spans="1:8" ht="14.25" customHeight="1">
      <c r="A63" s="29"/>
      <c r="B63" s="31"/>
      <c r="C63" s="31"/>
      <c r="D63" s="31"/>
      <c r="E63" s="31"/>
      <c r="F63" s="31"/>
      <c r="G63" s="31"/>
      <c r="H63" s="30"/>
    </row>
    <row r="64" spans="1:8" ht="18.75" customHeight="1">
      <c r="A64" s="108" t="s">
        <v>56</v>
      </c>
      <c r="B64" s="108"/>
      <c r="C64" s="108"/>
      <c r="D64" s="108"/>
      <c r="E64" s="108"/>
      <c r="F64" s="108"/>
      <c r="G64" s="108"/>
      <c r="H64" s="108"/>
    </row>
    <row r="65" spans="1:8" ht="30.75" customHeight="1">
      <c r="A65" s="75" t="s">
        <v>0</v>
      </c>
      <c r="B65" s="75"/>
      <c r="C65" s="75"/>
      <c r="D65" s="75"/>
      <c r="E65" s="75" t="s">
        <v>55</v>
      </c>
      <c r="F65" s="75"/>
      <c r="G65" s="75"/>
      <c r="H65" s="75"/>
    </row>
    <row r="66" spans="1:8" ht="30.75" customHeight="1">
      <c r="A66" s="96" t="s">
        <v>52</v>
      </c>
      <c r="B66" s="96"/>
      <c r="C66" s="96"/>
      <c r="D66" s="96"/>
      <c r="E66" s="75">
        <v>292</v>
      </c>
      <c r="F66" s="75"/>
      <c r="G66" s="75"/>
      <c r="H66" s="75"/>
    </row>
    <row r="67" spans="1:8" ht="30.75" customHeight="1">
      <c r="A67" s="96" t="s">
        <v>61</v>
      </c>
      <c r="B67" s="96"/>
      <c r="C67" s="96"/>
      <c r="D67" s="96"/>
      <c r="E67" s="75">
        <v>103</v>
      </c>
      <c r="F67" s="75"/>
      <c r="G67" s="75"/>
      <c r="H67" s="75"/>
    </row>
    <row r="68" spans="1:8" ht="30.75" customHeight="1">
      <c r="A68" s="96" t="s">
        <v>62</v>
      </c>
      <c r="B68" s="96"/>
      <c r="C68" s="96"/>
      <c r="D68" s="96"/>
      <c r="E68" s="75">
        <v>104</v>
      </c>
      <c r="F68" s="75"/>
      <c r="G68" s="75"/>
      <c r="H68" s="75"/>
    </row>
    <row r="69" spans="1:8" ht="30.75" customHeight="1">
      <c r="A69" s="96" t="s">
        <v>53</v>
      </c>
      <c r="B69" s="96"/>
      <c r="C69" s="96"/>
      <c r="D69" s="96"/>
      <c r="E69" s="75">
        <v>291</v>
      </c>
      <c r="F69" s="75"/>
      <c r="G69" s="75"/>
      <c r="H69" s="75"/>
    </row>
    <row r="70" spans="1:8" ht="30.75" customHeight="1">
      <c r="A70" s="96" t="s">
        <v>54</v>
      </c>
      <c r="B70" s="96"/>
      <c r="C70" s="96"/>
      <c r="D70" s="96"/>
      <c r="E70" s="75">
        <v>282</v>
      </c>
      <c r="F70" s="75"/>
      <c r="G70" s="75"/>
      <c r="H70" s="75"/>
    </row>
    <row r="71" spans="1:7" ht="19.5" customHeight="1">
      <c r="A71" s="4"/>
      <c r="B71" s="4"/>
      <c r="C71" s="4"/>
      <c r="D71" s="4"/>
      <c r="E71" s="4"/>
      <c r="F71" s="4"/>
      <c r="G71" s="4"/>
    </row>
    <row r="72" spans="1:7" ht="23.25" customHeight="1">
      <c r="A72" s="108" t="s">
        <v>57</v>
      </c>
      <c r="B72" s="108"/>
      <c r="C72" s="108"/>
      <c r="D72" s="108"/>
      <c r="E72" s="108"/>
      <c r="F72" s="108"/>
      <c r="G72" s="108"/>
    </row>
    <row r="73" spans="1:7" ht="32.25" customHeight="1">
      <c r="A73" s="107" t="s">
        <v>0</v>
      </c>
      <c r="B73" s="107"/>
      <c r="C73" s="107"/>
      <c r="D73" s="79" t="s">
        <v>69</v>
      </c>
      <c r="E73" s="81"/>
      <c r="F73" s="79" t="s">
        <v>78</v>
      </c>
      <c r="G73" s="81"/>
    </row>
    <row r="74" spans="1:7" ht="32.25" customHeight="1">
      <c r="A74" s="107"/>
      <c r="B74" s="107"/>
      <c r="C74" s="107"/>
      <c r="D74" s="22" t="s">
        <v>67</v>
      </c>
      <c r="E74" s="22" t="s">
        <v>68</v>
      </c>
      <c r="F74" s="22" t="s">
        <v>67</v>
      </c>
      <c r="G74" s="22" t="s">
        <v>68</v>
      </c>
    </row>
    <row r="75" spans="1:7" ht="32.25" customHeight="1">
      <c r="A75" s="96" t="s">
        <v>63</v>
      </c>
      <c r="B75" s="96"/>
      <c r="C75" s="96"/>
      <c r="D75" s="7">
        <v>5</v>
      </c>
      <c r="E75" s="7">
        <v>5</v>
      </c>
      <c r="F75" s="7">
        <v>5</v>
      </c>
      <c r="G75" s="7">
        <v>5</v>
      </c>
    </row>
    <row r="76" spans="1:7" ht="32.25" customHeight="1">
      <c r="A76" s="96" t="s">
        <v>218</v>
      </c>
      <c r="B76" s="96"/>
      <c r="C76" s="96"/>
      <c r="D76" s="7">
        <v>44</v>
      </c>
      <c r="E76" s="7">
        <v>53</v>
      </c>
      <c r="F76" s="7">
        <v>40</v>
      </c>
      <c r="G76" s="7">
        <v>53</v>
      </c>
    </row>
    <row r="77" spans="1:7" ht="32.25" customHeight="1">
      <c r="A77" s="96" t="s">
        <v>64</v>
      </c>
      <c r="B77" s="96"/>
      <c r="C77" s="96"/>
      <c r="D77" s="7">
        <v>11.5</v>
      </c>
      <c r="E77" s="7">
        <v>15</v>
      </c>
      <c r="F77" s="7">
        <v>11</v>
      </c>
      <c r="G77" s="7">
        <v>13</v>
      </c>
    </row>
    <row r="78" spans="1:7" ht="32.25" customHeight="1">
      <c r="A78" s="96" t="s">
        <v>65</v>
      </c>
      <c r="B78" s="96"/>
      <c r="C78" s="96"/>
      <c r="D78" s="7">
        <v>38.5</v>
      </c>
      <c r="E78" s="7">
        <v>34</v>
      </c>
      <c r="F78" s="7">
        <v>29</v>
      </c>
      <c r="G78" s="7">
        <v>32</v>
      </c>
    </row>
    <row r="79" spans="1:7" ht="32.25" customHeight="1">
      <c r="A79" s="96" t="s">
        <v>66</v>
      </c>
      <c r="B79" s="96"/>
      <c r="C79" s="96"/>
      <c r="D79" s="7">
        <f>D75+D76+D77+D78</f>
        <v>99</v>
      </c>
      <c r="E79" s="7">
        <f>E75+E76+E77+E78</f>
        <v>107</v>
      </c>
      <c r="F79" s="7">
        <f>F75+F76+F77+F78</f>
        <v>85</v>
      </c>
      <c r="G79" s="7">
        <f>G75+G76+G77+G78</f>
        <v>103</v>
      </c>
    </row>
    <row r="80" spans="1:4" ht="23.25" customHeight="1">
      <c r="A80" s="4"/>
      <c r="B80" s="4"/>
      <c r="C80" s="4"/>
      <c r="D80" s="2"/>
    </row>
    <row r="81" spans="1:7" ht="23.25" customHeight="1" hidden="1">
      <c r="A81" s="4"/>
      <c r="B81" s="4"/>
      <c r="C81" s="4"/>
      <c r="D81" s="4"/>
      <c r="E81" s="4"/>
      <c r="F81" s="4"/>
      <c r="G81" s="4"/>
    </row>
    <row r="82" spans="1:7" ht="0.75" customHeight="1" hidden="1">
      <c r="A82" s="4"/>
      <c r="B82" s="4"/>
      <c r="C82" s="4"/>
      <c r="D82" s="4"/>
      <c r="E82" s="4"/>
      <c r="F82" s="4"/>
      <c r="G82" s="4"/>
    </row>
    <row r="83" spans="1:7" ht="21.75" customHeight="1">
      <c r="A83" s="108" t="s">
        <v>71</v>
      </c>
      <c r="B83" s="108"/>
      <c r="C83" s="108"/>
      <c r="D83" s="108"/>
      <c r="E83" s="108"/>
      <c r="F83" s="108"/>
      <c r="G83" s="108"/>
    </row>
    <row r="84" spans="1:7" ht="15" customHeight="1">
      <c r="A84" s="79" t="s">
        <v>0</v>
      </c>
      <c r="B84" s="80"/>
      <c r="C84" s="80"/>
      <c r="D84" s="80"/>
      <c r="E84" s="81"/>
      <c r="F84" s="79" t="s">
        <v>27</v>
      </c>
      <c r="G84" s="81"/>
    </row>
    <row r="85" spans="1:7" ht="17.25" customHeight="1">
      <c r="A85" s="76" t="s">
        <v>12</v>
      </c>
      <c r="B85" s="77"/>
      <c r="C85" s="77"/>
      <c r="D85" s="77"/>
      <c r="E85" s="78"/>
      <c r="F85" s="82">
        <v>70878238.69</v>
      </c>
      <c r="G85" s="83"/>
    </row>
    <row r="86" spans="1:7" ht="13.5" customHeight="1">
      <c r="A86" s="57" t="s">
        <v>1</v>
      </c>
      <c r="B86" s="58"/>
      <c r="C86" s="58"/>
      <c r="D86" s="58"/>
      <c r="E86" s="59"/>
      <c r="F86" s="71"/>
      <c r="G86" s="72"/>
    </row>
    <row r="87" spans="1:7" ht="23.25" customHeight="1">
      <c r="A87" s="57" t="s">
        <v>79</v>
      </c>
      <c r="B87" s="58"/>
      <c r="C87" s="58"/>
      <c r="D87" s="58"/>
      <c r="E87" s="59"/>
      <c r="F87" s="71">
        <v>63540532.73</v>
      </c>
      <c r="G87" s="72"/>
    </row>
    <row r="88" spans="1:7" ht="18.75" customHeight="1">
      <c r="A88" s="57" t="s">
        <v>2</v>
      </c>
      <c r="B88" s="58"/>
      <c r="C88" s="58"/>
      <c r="D88" s="58"/>
      <c r="E88" s="59"/>
      <c r="F88" s="71"/>
      <c r="G88" s="72"/>
    </row>
    <row r="89" spans="1:7" ht="34.5" customHeight="1">
      <c r="A89" s="57" t="s">
        <v>80</v>
      </c>
      <c r="B89" s="58"/>
      <c r="C89" s="58"/>
      <c r="D89" s="58"/>
      <c r="E89" s="59"/>
      <c r="F89" s="71">
        <v>63503456.11</v>
      </c>
      <c r="G89" s="72"/>
    </row>
    <row r="90" spans="1:7" ht="49.5" customHeight="1">
      <c r="A90" s="57" t="s">
        <v>81</v>
      </c>
      <c r="B90" s="58"/>
      <c r="C90" s="58"/>
      <c r="D90" s="58"/>
      <c r="E90" s="59"/>
      <c r="F90" s="71">
        <v>37076.62</v>
      </c>
      <c r="G90" s="72"/>
    </row>
    <row r="91" spans="1:7" ht="18.75" customHeight="1">
      <c r="A91" s="57" t="s">
        <v>82</v>
      </c>
      <c r="B91" s="58"/>
      <c r="C91" s="58"/>
      <c r="D91" s="58"/>
      <c r="E91" s="59"/>
      <c r="F91" s="71">
        <v>59823534.64</v>
      </c>
      <c r="G91" s="72"/>
    </row>
    <row r="92" spans="1:7" ht="22.5" customHeight="1">
      <c r="A92" s="57" t="s">
        <v>83</v>
      </c>
      <c r="B92" s="58"/>
      <c r="C92" s="58"/>
      <c r="D92" s="58"/>
      <c r="E92" s="59"/>
      <c r="F92" s="71">
        <v>21754684.58</v>
      </c>
      <c r="G92" s="72"/>
    </row>
    <row r="93" spans="1:7" ht="18.75" customHeight="1">
      <c r="A93" s="57" t="s">
        <v>2</v>
      </c>
      <c r="B93" s="58"/>
      <c r="C93" s="58"/>
      <c r="D93" s="58"/>
      <c r="E93" s="59"/>
      <c r="F93" s="71"/>
      <c r="G93" s="72"/>
    </row>
    <row r="94" spans="1:7" ht="31.5" customHeight="1">
      <c r="A94" s="57" t="s">
        <v>32</v>
      </c>
      <c r="B94" s="58"/>
      <c r="C94" s="58"/>
      <c r="D94" s="58"/>
      <c r="E94" s="59"/>
      <c r="F94" s="71">
        <v>9219696.18</v>
      </c>
      <c r="G94" s="72"/>
    </row>
    <row r="95" spans="1:7" ht="21" customHeight="1">
      <c r="A95" s="57" t="s">
        <v>84</v>
      </c>
      <c r="B95" s="58"/>
      <c r="C95" s="58"/>
      <c r="D95" s="58"/>
      <c r="E95" s="59"/>
      <c r="F95" s="71">
        <v>12534988.4</v>
      </c>
      <c r="G95" s="72"/>
    </row>
    <row r="96" spans="1:7" ht="18.75" customHeight="1">
      <c r="A96" s="57" t="s">
        <v>85</v>
      </c>
      <c r="B96" s="58"/>
      <c r="C96" s="58"/>
      <c r="D96" s="58"/>
      <c r="E96" s="59"/>
      <c r="F96" s="71">
        <v>4588824.31</v>
      </c>
      <c r="G96" s="72"/>
    </row>
    <row r="97" spans="1:7" ht="18.75" customHeight="1">
      <c r="A97" s="57" t="s">
        <v>86</v>
      </c>
      <c r="B97" s="58"/>
      <c r="C97" s="58"/>
      <c r="D97" s="58"/>
      <c r="E97" s="59"/>
      <c r="F97" s="71">
        <v>3113471.65</v>
      </c>
      <c r="G97" s="72"/>
    </row>
    <row r="98" spans="1:7" ht="16.5" customHeight="1">
      <c r="A98" s="76" t="s">
        <v>13</v>
      </c>
      <c r="B98" s="77"/>
      <c r="C98" s="77"/>
      <c r="D98" s="77"/>
      <c r="E98" s="78"/>
      <c r="F98" s="82">
        <v>48850.52</v>
      </c>
      <c r="G98" s="83"/>
    </row>
    <row r="99" spans="1:7" ht="18" customHeight="1">
      <c r="A99" s="57" t="s">
        <v>1</v>
      </c>
      <c r="B99" s="58"/>
      <c r="C99" s="58"/>
      <c r="D99" s="58"/>
      <c r="E99" s="59"/>
      <c r="F99" s="71"/>
      <c r="G99" s="72"/>
    </row>
    <row r="100" spans="1:7" ht="32.25" customHeight="1">
      <c r="A100" s="57" t="s">
        <v>87</v>
      </c>
      <c r="B100" s="58"/>
      <c r="C100" s="58"/>
      <c r="D100" s="58"/>
      <c r="E100" s="59"/>
      <c r="F100" s="71"/>
      <c r="G100" s="72"/>
    </row>
    <row r="101" spans="1:7" ht="32.25" customHeight="1">
      <c r="A101" s="57" t="s">
        <v>88</v>
      </c>
      <c r="B101" s="58"/>
      <c r="C101" s="58"/>
      <c r="D101" s="58"/>
      <c r="E101" s="59"/>
      <c r="F101" s="71"/>
      <c r="G101" s="72"/>
    </row>
    <row r="102" spans="1:7" ht="18.75" customHeight="1">
      <c r="A102" s="57" t="s">
        <v>2</v>
      </c>
      <c r="B102" s="58"/>
      <c r="C102" s="58"/>
      <c r="D102" s="58"/>
      <c r="E102" s="59"/>
      <c r="F102" s="71"/>
      <c r="G102" s="72"/>
    </row>
    <row r="103" spans="1:7" ht="18.75" customHeight="1">
      <c r="A103" s="57" t="s">
        <v>90</v>
      </c>
      <c r="B103" s="58"/>
      <c r="C103" s="58"/>
      <c r="D103" s="58"/>
      <c r="E103" s="59"/>
      <c r="F103" s="71"/>
      <c r="G103" s="72"/>
    </row>
    <row r="104" spans="1:7" ht="18.75" customHeight="1">
      <c r="A104" s="57" t="s">
        <v>91</v>
      </c>
      <c r="B104" s="58"/>
      <c r="C104" s="58"/>
      <c r="D104" s="58"/>
      <c r="E104" s="59"/>
      <c r="F104" s="71"/>
      <c r="G104" s="72"/>
    </row>
    <row r="105" spans="1:7" ht="31.5" customHeight="1">
      <c r="A105" s="57" t="s">
        <v>92</v>
      </c>
      <c r="B105" s="58"/>
      <c r="C105" s="58"/>
      <c r="D105" s="58"/>
      <c r="E105" s="59"/>
      <c r="F105" s="71"/>
      <c r="G105" s="72"/>
    </row>
    <row r="106" spans="1:7" ht="22.5" customHeight="1">
      <c r="A106" s="57" t="s">
        <v>93</v>
      </c>
      <c r="B106" s="58"/>
      <c r="C106" s="58"/>
      <c r="D106" s="58"/>
      <c r="E106" s="59"/>
      <c r="F106" s="71"/>
      <c r="G106" s="72"/>
    </row>
    <row r="107" spans="1:7" ht="24.75" customHeight="1">
      <c r="A107" s="57" t="s">
        <v>94</v>
      </c>
      <c r="B107" s="58"/>
      <c r="C107" s="58"/>
      <c r="D107" s="58"/>
      <c r="E107" s="59"/>
      <c r="F107" s="71"/>
      <c r="G107" s="72"/>
    </row>
    <row r="108" spans="1:7" ht="20.25" customHeight="1">
      <c r="A108" s="57" t="s">
        <v>95</v>
      </c>
      <c r="B108" s="58"/>
      <c r="C108" s="58"/>
      <c r="D108" s="58"/>
      <c r="E108" s="59"/>
      <c r="F108" s="71"/>
      <c r="G108" s="72"/>
    </row>
    <row r="109" spans="1:7" ht="32.25" customHeight="1">
      <c r="A109" s="57" t="s">
        <v>96</v>
      </c>
      <c r="B109" s="58"/>
      <c r="C109" s="58"/>
      <c r="D109" s="58"/>
      <c r="E109" s="59"/>
      <c r="F109" s="71"/>
      <c r="G109" s="72"/>
    </row>
    <row r="110" spans="1:7" ht="20.25" customHeight="1">
      <c r="A110" s="57" t="s">
        <v>97</v>
      </c>
      <c r="B110" s="58"/>
      <c r="C110" s="58"/>
      <c r="D110" s="58"/>
      <c r="E110" s="59"/>
      <c r="F110" s="71"/>
      <c r="G110" s="72"/>
    </row>
    <row r="111" spans="1:7" ht="20.25" customHeight="1">
      <c r="A111" s="57" t="s">
        <v>98</v>
      </c>
      <c r="B111" s="58"/>
      <c r="C111" s="58"/>
      <c r="D111" s="58"/>
      <c r="E111" s="59"/>
      <c r="F111" s="71"/>
      <c r="G111" s="72"/>
    </row>
    <row r="112" spans="1:7" ht="19.5" customHeight="1">
      <c r="A112" s="57" t="s">
        <v>99</v>
      </c>
      <c r="B112" s="58"/>
      <c r="C112" s="58"/>
      <c r="D112" s="58"/>
      <c r="E112" s="59"/>
      <c r="F112" s="71"/>
      <c r="G112" s="72"/>
    </row>
    <row r="113" spans="1:7" ht="18" customHeight="1">
      <c r="A113" s="57" t="s">
        <v>100</v>
      </c>
      <c r="B113" s="58"/>
      <c r="C113" s="58"/>
      <c r="D113" s="58"/>
      <c r="E113" s="59"/>
      <c r="F113" s="71"/>
      <c r="G113" s="72"/>
    </row>
    <row r="114" spans="1:7" ht="19.5" customHeight="1">
      <c r="A114" s="57" t="s">
        <v>101</v>
      </c>
      <c r="B114" s="58"/>
      <c r="C114" s="58"/>
      <c r="D114" s="58"/>
      <c r="E114" s="59"/>
      <c r="F114" s="71"/>
      <c r="G114" s="72"/>
    </row>
    <row r="115" spans="1:7" ht="18.75" customHeight="1">
      <c r="A115" s="57" t="s">
        <v>102</v>
      </c>
      <c r="B115" s="58"/>
      <c r="C115" s="58"/>
      <c r="D115" s="58"/>
      <c r="E115" s="59"/>
      <c r="F115" s="71"/>
      <c r="G115" s="72"/>
    </row>
    <row r="116" spans="1:7" ht="19.5" customHeight="1">
      <c r="A116" s="57" t="s">
        <v>103</v>
      </c>
      <c r="B116" s="58"/>
      <c r="C116" s="58"/>
      <c r="D116" s="58"/>
      <c r="E116" s="59"/>
      <c r="F116" s="71"/>
      <c r="G116" s="72"/>
    </row>
    <row r="117" spans="1:7" ht="33" customHeight="1">
      <c r="A117" s="57" t="s">
        <v>29</v>
      </c>
      <c r="B117" s="58"/>
      <c r="C117" s="58"/>
      <c r="D117" s="58"/>
      <c r="E117" s="59"/>
      <c r="F117" s="71"/>
      <c r="G117" s="72"/>
    </row>
    <row r="118" spans="1:7" ht="22.5" customHeight="1">
      <c r="A118" s="57" t="s">
        <v>2</v>
      </c>
      <c r="B118" s="58"/>
      <c r="C118" s="58"/>
      <c r="D118" s="58"/>
      <c r="E118" s="59"/>
      <c r="F118" s="71"/>
      <c r="G118" s="72"/>
    </row>
    <row r="119" spans="1:7" ht="19.5" customHeight="1">
      <c r="A119" s="57" t="s">
        <v>104</v>
      </c>
      <c r="B119" s="58"/>
      <c r="C119" s="58"/>
      <c r="D119" s="58"/>
      <c r="E119" s="59"/>
      <c r="F119" s="71"/>
      <c r="G119" s="72"/>
    </row>
    <row r="120" spans="1:7" ht="19.5" customHeight="1">
      <c r="A120" s="57" t="s">
        <v>105</v>
      </c>
      <c r="B120" s="58"/>
      <c r="C120" s="58"/>
      <c r="D120" s="58"/>
      <c r="E120" s="59"/>
      <c r="F120" s="71"/>
      <c r="G120" s="72"/>
    </row>
    <row r="121" spans="1:7" ht="33.75" customHeight="1">
      <c r="A121" s="57" t="s">
        <v>106</v>
      </c>
      <c r="B121" s="58"/>
      <c r="C121" s="58"/>
      <c r="D121" s="58"/>
      <c r="E121" s="59"/>
      <c r="F121" s="71"/>
      <c r="G121" s="72"/>
    </row>
    <row r="122" spans="1:7" ht="19.5" customHeight="1">
      <c r="A122" s="57" t="s">
        <v>107</v>
      </c>
      <c r="B122" s="58"/>
      <c r="C122" s="58"/>
      <c r="D122" s="58"/>
      <c r="E122" s="59"/>
      <c r="F122" s="71"/>
      <c r="G122" s="72"/>
    </row>
    <row r="123" spans="1:7" ht="19.5" customHeight="1">
      <c r="A123" s="57" t="s">
        <v>108</v>
      </c>
      <c r="B123" s="58"/>
      <c r="C123" s="58"/>
      <c r="D123" s="58"/>
      <c r="E123" s="59"/>
      <c r="F123" s="71"/>
      <c r="G123" s="72"/>
    </row>
    <row r="124" spans="1:7" ht="19.5" customHeight="1">
      <c r="A124" s="57" t="s">
        <v>109</v>
      </c>
      <c r="B124" s="58"/>
      <c r="C124" s="58"/>
      <c r="D124" s="58"/>
      <c r="E124" s="59"/>
      <c r="F124" s="71"/>
      <c r="G124" s="72"/>
    </row>
    <row r="125" spans="1:7" ht="33" customHeight="1">
      <c r="A125" s="57" t="s">
        <v>110</v>
      </c>
      <c r="B125" s="58"/>
      <c r="C125" s="58"/>
      <c r="D125" s="58"/>
      <c r="E125" s="59"/>
      <c r="F125" s="71"/>
      <c r="G125" s="72"/>
    </row>
    <row r="126" spans="1:7" ht="19.5" customHeight="1">
      <c r="A126" s="57" t="s">
        <v>111</v>
      </c>
      <c r="B126" s="58"/>
      <c r="C126" s="58"/>
      <c r="D126" s="58"/>
      <c r="E126" s="59"/>
      <c r="F126" s="71"/>
      <c r="G126" s="72"/>
    </row>
    <row r="127" spans="1:7" ht="19.5" customHeight="1">
      <c r="A127" s="57" t="s">
        <v>112</v>
      </c>
      <c r="B127" s="58"/>
      <c r="C127" s="58"/>
      <c r="D127" s="58"/>
      <c r="E127" s="59"/>
      <c r="F127" s="71"/>
      <c r="G127" s="72"/>
    </row>
    <row r="128" spans="1:7" ht="19.5" customHeight="1">
      <c r="A128" s="57" t="s">
        <v>113</v>
      </c>
      <c r="B128" s="58"/>
      <c r="C128" s="58"/>
      <c r="D128" s="58"/>
      <c r="E128" s="59"/>
      <c r="F128" s="71"/>
      <c r="G128" s="72"/>
    </row>
    <row r="129" spans="1:7" ht="19.5" customHeight="1">
      <c r="A129" s="57" t="s">
        <v>114</v>
      </c>
      <c r="B129" s="58"/>
      <c r="C129" s="58"/>
      <c r="D129" s="58"/>
      <c r="E129" s="59"/>
      <c r="F129" s="71"/>
      <c r="G129" s="72"/>
    </row>
    <row r="130" spans="1:7" ht="19.5" customHeight="1">
      <c r="A130" s="57" t="s">
        <v>115</v>
      </c>
      <c r="B130" s="58"/>
      <c r="C130" s="58"/>
      <c r="D130" s="58"/>
      <c r="E130" s="59"/>
      <c r="F130" s="71"/>
      <c r="G130" s="72"/>
    </row>
    <row r="131" spans="1:7" ht="19.5" customHeight="1">
      <c r="A131" s="57" t="s">
        <v>116</v>
      </c>
      <c r="B131" s="58"/>
      <c r="C131" s="58"/>
      <c r="D131" s="58"/>
      <c r="E131" s="59"/>
      <c r="F131" s="71"/>
      <c r="G131" s="72"/>
    </row>
    <row r="132" spans="1:7" ht="19.5" customHeight="1">
      <c r="A132" s="57" t="s">
        <v>117</v>
      </c>
      <c r="B132" s="58"/>
      <c r="C132" s="58"/>
      <c r="D132" s="58"/>
      <c r="E132" s="59"/>
      <c r="F132" s="71"/>
      <c r="G132" s="72"/>
    </row>
    <row r="133" spans="1:7" ht="23.25" customHeight="1">
      <c r="A133" s="76" t="s">
        <v>14</v>
      </c>
      <c r="B133" s="77"/>
      <c r="C133" s="77"/>
      <c r="D133" s="77"/>
      <c r="E133" s="78"/>
      <c r="F133" s="82"/>
      <c r="G133" s="83"/>
    </row>
    <row r="134" spans="1:7" ht="15.75" customHeight="1">
      <c r="A134" s="57" t="s">
        <v>1</v>
      </c>
      <c r="B134" s="58"/>
      <c r="C134" s="58"/>
      <c r="D134" s="58"/>
      <c r="E134" s="59"/>
      <c r="F134" s="71"/>
      <c r="G134" s="72"/>
    </row>
    <row r="135" spans="1:7" ht="25.5" customHeight="1">
      <c r="A135" s="57" t="s">
        <v>15</v>
      </c>
      <c r="B135" s="58"/>
      <c r="C135" s="58"/>
      <c r="D135" s="58"/>
      <c r="E135" s="59"/>
      <c r="F135" s="71"/>
      <c r="G135" s="72"/>
    </row>
    <row r="136" spans="1:7" ht="30.75" customHeight="1">
      <c r="A136" s="57" t="s">
        <v>89</v>
      </c>
      <c r="B136" s="58"/>
      <c r="C136" s="58"/>
      <c r="D136" s="58"/>
      <c r="E136" s="59"/>
      <c r="F136" s="71"/>
      <c r="G136" s="72"/>
    </row>
    <row r="137" spans="1:7" ht="19.5" customHeight="1">
      <c r="A137" s="57" t="s">
        <v>2</v>
      </c>
      <c r="B137" s="58"/>
      <c r="C137" s="58"/>
      <c r="D137" s="58"/>
      <c r="E137" s="59"/>
      <c r="F137" s="71"/>
      <c r="G137" s="72"/>
    </row>
    <row r="138" spans="1:7" ht="19.5" customHeight="1">
      <c r="A138" s="57" t="s">
        <v>118</v>
      </c>
      <c r="B138" s="58"/>
      <c r="C138" s="58"/>
      <c r="D138" s="58"/>
      <c r="E138" s="59"/>
      <c r="F138" s="71"/>
      <c r="G138" s="72"/>
    </row>
    <row r="139" spans="1:7" ht="19.5" customHeight="1">
      <c r="A139" s="57" t="s">
        <v>119</v>
      </c>
      <c r="B139" s="58"/>
      <c r="C139" s="58"/>
      <c r="D139" s="58"/>
      <c r="E139" s="59"/>
      <c r="F139" s="71"/>
      <c r="G139" s="72"/>
    </row>
    <row r="140" spans="1:7" ht="19.5" customHeight="1">
      <c r="A140" s="57" t="s">
        <v>120</v>
      </c>
      <c r="B140" s="58"/>
      <c r="C140" s="58"/>
      <c r="D140" s="58"/>
      <c r="E140" s="59"/>
      <c r="F140" s="71"/>
      <c r="G140" s="72"/>
    </row>
    <row r="141" spans="1:7" ht="19.5" customHeight="1">
      <c r="A141" s="57" t="s">
        <v>121</v>
      </c>
      <c r="B141" s="58"/>
      <c r="C141" s="58"/>
      <c r="D141" s="58"/>
      <c r="E141" s="59"/>
      <c r="F141" s="71"/>
      <c r="G141" s="72"/>
    </row>
    <row r="142" spans="1:7" ht="19.5" customHeight="1">
      <c r="A142" s="57" t="s">
        <v>122</v>
      </c>
      <c r="B142" s="58"/>
      <c r="C142" s="58"/>
      <c r="D142" s="58"/>
      <c r="E142" s="59"/>
      <c r="F142" s="71"/>
      <c r="G142" s="72"/>
    </row>
    <row r="143" spans="1:7" ht="19.5" customHeight="1">
      <c r="A143" s="57" t="s">
        <v>123</v>
      </c>
      <c r="B143" s="58"/>
      <c r="C143" s="58"/>
      <c r="D143" s="58"/>
      <c r="E143" s="59"/>
      <c r="F143" s="71"/>
      <c r="G143" s="72"/>
    </row>
    <row r="144" spans="1:7" ht="19.5" customHeight="1">
      <c r="A144" s="57" t="s">
        <v>124</v>
      </c>
      <c r="B144" s="58"/>
      <c r="C144" s="58"/>
      <c r="D144" s="58"/>
      <c r="E144" s="59"/>
      <c r="F144" s="71"/>
      <c r="G144" s="72"/>
    </row>
    <row r="145" spans="1:7" ht="19.5" customHeight="1">
      <c r="A145" s="57" t="s">
        <v>134</v>
      </c>
      <c r="B145" s="58"/>
      <c r="C145" s="58"/>
      <c r="D145" s="58"/>
      <c r="E145" s="59"/>
      <c r="F145" s="71"/>
      <c r="G145" s="72"/>
    </row>
    <row r="146" spans="1:7" ht="19.5" customHeight="1">
      <c r="A146" s="57" t="s">
        <v>135</v>
      </c>
      <c r="B146" s="58"/>
      <c r="C146" s="58"/>
      <c r="D146" s="58"/>
      <c r="E146" s="59"/>
      <c r="F146" s="71"/>
      <c r="G146" s="72"/>
    </row>
    <row r="147" spans="1:7" ht="19.5" customHeight="1">
      <c r="A147" s="57" t="s">
        <v>136</v>
      </c>
      <c r="B147" s="58"/>
      <c r="C147" s="58"/>
      <c r="D147" s="58"/>
      <c r="E147" s="59"/>
      <c r="F147" s="71"/>
      <c r="G147" s="72"/>
    </row>
    <row r="148" spans="1:7" ht="19.5" customHeight="1">
      <c r="A148" s="57" t="s">
        <v>137</v>
      </c>
      <c r="B148" s="58"/>
      <c r="C148" s="58"/>
      <c r="D148" s="58"/>
      <c r="E148" s="59"/>
      <c r="F148" s="71"/>
      <c r="G148" s="72"/>
    </row>
    <row r="149" spans="1:7" ht="19.5" customHeight="1">
      <c r="A149" s="57" t="s">
        <v>138</v>
      </c>
      <c r="B149" s="58"/>
      <c r="C149" s="58"/>
      <c r="D149" s="58"/>
      <c r="E149" s="59"/>
      <c r="F149" s="71"/>
      <c r="G149" s="72"/>
    </row>
    <row r="150" spans="1:7" ht="19.5" customHeight="1">
      <c r="A150" s="57" t="s">
        <v>139</v>
      </c>
      <c r="B150" s="58"/>
      <c r="C150" s="58"/>
      <c r="D150" s="58"/>
      <c r="E150" s="59"/>
      <c r="F150" s="71"/>
      <c r="G150" s="72"/>
    </row>
    <row r="151" spans="1:7" ht="19.5" customHeight="1">
      <c r="A151" s="57" t="s">
        <v>140</v>
      </c>
      <c r="B151" s="58"/>
      <c r="C151" s="58"/>
      <c r="D151" s="58"/>
      <c r="E151" s="59"/>
      <c r="F151" s="71"/>
      <c r="G151" s="72"/>
    </row>
    <row r="152" spans="1:7" ht="19.5" customHeight="1">
      <c r="A152" s="57" t="s">
        <v>141</v>
      </c>
      <c r="B152" s="58"/>
      <c r="C152" s="58"/>
      <c r="D152" s="58"/>
      <c r="E152" s="59"/>
      <c r="F152" s="71"/>
      <c r="G152" s="72"/>
    </row>
    <row r="153" spans="1:7" ht="19.5" customHeight="1">
      <c r="A153" s="57" t="s">
        <v>142</v>
      </c>
      <c r="B153" s="58"/>
      <c r="C153" s="58"/>
      <c r="D153" s="58"/>
      <c r="E153" s="59"/>
      <c r="F153" s="71"/>
      <c r="G153" s="72"/>
    </row>
    <row r="154" spans="1:7" ht="54" customHeight="1">
      <c r="A154" s="57" t="s">
        <v>30</v>
      </c>
      <c r="B154" s="58"/>
      <c r="C154" s="58"/>
      <c r="D154" s="58"/>
      <c r="E154" s="59"/>
      <c r="F154" s="71"/>
      <c r="G154" s="72"/>
    </row>
    <row r="155" spans="1:7" ht="19.5" customHeight="1">
      <c r="A155" s="57" t="s">
        <v>2</v>
      </c>
      <c r="B155" s="58"/>
      <c r="C155" s="58"/>
      <c r="D155" s="58"/>
      <c r="E155" s="59"/>
      <c r="F155" s="71"/>
      <c r="G155" s="72"/>
    </row>
    <row r="156" spans="1:7" ht="19.5" customHeight="1">
      <c r="A156" s="57" t="s">
        <v>125</v>
      </c>
      <c r="B156" s="58"/>
      <c r="C156" s="58"/>
      <c r="D156" s="58"/>
      <c r="E156" s="59"/>
      <c r="F156" s="71"/>
      <c r="G156" s="72"/>
    </row>
    <row r="157" spans="1:7" ht="19.5" customHeight="1">
      <c r="A157" s="57" t="s">
        <v>126</v>
      </c>
      <c r="B157" s="58"/>
      <c r="C157" s="58"/>
      <c r="D157" s="58"/>
      <c r="E157" s="59"/>
      <c r="F157" s="71"/>
      <c r="G157" s="72"/>
    </row>
    <row r="158" spans="1:7" ht="19.5" customHeight="1">
      <c r="A158" s="57" t="s">
        <v>127</v>
      </c>
      <c r="B158" s="58"/>
      <c r="C158" s="58"/>
      <c r="D158" s="58"/>
      <c r="E158" s="59"/>
      <c r="F158" s="71"/>
      <c r="G158" s="72"/>
    </row>
    <row r="159" spans="1:7" ht="19.5" customHeight="1">
      <c r="A159" s="57" t="s">
        <v>128</v>
      </c>
      <c r="B159" s="58"/>
      <c r="C159" s="58"/>
      <c r="D159" s="58"/>
      <c r="E159" s="59"/>
      <c r="F159" s="71"/>
      <c r="G159" s="72"/>
    </row>
    <row r="160" spans="1:7" ht="19.5" customHeight="1">
      <c r="A160" s="57" t="s">
        <v>129</v>
      </c>
      <c r="B160" s="58"/>
      <c r="C160" s="58"/>
      <c r="D160" s="58"/>
      <c r="E160" s="59"/>
      <c r="F160" s="71"/>
      <c r="G160" s="72"/>
    </row>
    <row r="161" spans="1:7" ht="19.5" customHeight="1">
      <c r="A161" s="57" t="s">
        <v>130</v>
      </c>
      <c r="B161" s="58"/>
      <c r="C161" s="58"/>
      <c r="D161" s="58"/>
      <c r="E161" s="59"/>
      <c r="F161" s="71"/>
      <c r="G161" s="72"/>
    </row>
    <row r="162" spans="1:7" ht="19.5" customHeight="1">
      <c r="A162" s="57" t="s">
        <v>131</v>
      </c>
      <c r="B162" s="58"/>
      <c r="C162" s="58"/>
      <c r="D162" s="58"/>
      <c r="E162" s="59"/>
      <c r="F162" s="71"/>
      <c r="G162" s="72"/>
    </row>
    <row r="163" spans="1:7" ht="19.5" customHeight="1">
      <c r="A163" s="57" t="s">
        <v>132</v>
      </c>
      <c r="B163" s="58"/>
      <c r="C163" s="58"/>
      <c r="D163" s="58"/>
      <c r="E163" s="59"/>
      <c r="F163" s="71"/>
      <c r="G163" s="72"/>
    </row>
    <row r="164" spans="1:7" ht="19.5" customHeight="1">
      <c r="A164" s="57" t="s">
        <v>133</v>
      </c>
      <c r="B164" s="58"/>
      <c r="C164" s="58"/>
      <c r="D164" s="58"/>
      <c r="E164" s="59"/>
      <c r="F164" s="71"/>
      <c r="G164" s="72"/>
    </row>
    <row r="165" spans="1:7" ht="19.5" customHeight="1">
      <c r="A165" s="57" t="s">
        <v>143</v>
      </c>
      <c r="B165" s="58"/>
      <c r="C165" s="58"/>
      <c r="D165" s="58"/>
      <c r="E165" s="59"/>
      <c r="F165" s="71"/>
      <c r="G165" s="72"/>
    </row>
    <row r="166" spans="1:7" ht="19.5" customHeight="1">
      <c r="A166" s="57" t="s">
        <v>144</v>
      </c>
      <c r="B166" s="58"/>
      <c r="C166" s="58"/>
      <c r="D166" s="58"/>
      <c r="E166" s="59"/>
      <c r="F166" s="71"/>
      <c r="G166" s="72"/>
    </row>
    <row r="167" spans="1:7" ht="19.5" customHeight="1">
      <c r="A167" s="57" t="s">
        <v>145</v>
      </c>
      <c r="B167" s="58"/>
      <c r="C167" s="58"/>
      <c r="D167" s="58"/>
      <c r="E167" s="59"/>
      <c r="F167" s="71"/>
      <c r="G167" s="72"/>
    </row>
    <row r="168" spans="1:7" ht="19.5" customHeight="1">
      <c r="A168" s="57" t="s">
        <v>146</v>
      </c>
      <c r="B168" s="58"/>
      <c r="C168" s="58"/>
      <c r="D168" s="58"/>
      <c r="E168" s="59"/>
      <c r="F168" s="71"/>
      <c r="G168" s="72"/>
    </row>
    <row r="169" spans="1:7" ht="19.5" customHeight="1">
      <c r="A169" s="57" t="s">
        <v>147</v>
      </c>
      <c r="B169" s="58"/>
      <c r="C169" s="58"/>
      <c r="D169" s="58"/>
      <c r="E169" s="59"/>
      <c r="F169" s="71"/>
      <c r="G169" s="72"/>
    </row>
    <row r="170" spans="1:7" ht="19.5" customHeight="1">
      <c r="A170" s="57" t="s">
        <v>148</v>
      </c>
      <c r="B170" s="58"/>
      <c r="C170" s="58"/>
      <c r="D170" s="58"/>
      <c r="E170" s="59"/>
      <c r="F170" s="71"/>
      <c r="G170" s="72"/>
    </row>
    <row r="171" spans="1:7" ht="19.5" customHeight="1">
      <c r="A171" s="57" t="s">
        <v>149</v>
      </c>
      <c r="B171" s="58"/>
      <c r="C171" s="58"/>
      <c r="D171" s="58"/>
      <c r="E171" s="59"/>
      <c r="F171" s="71"/>
      <c r="G171" s="72"/>
    </row>
    <row r="172" spans="1:5" s="6" customFormat="1" ht="29.25" customHeight="1">
      <c r="A172" s="17"/>
      <c r="B172" s="17"/>
      <c r="C172" s="17"/>
      <c r="D172" s="17"/>
      <c r="E172" s="17"/>
    </row>
    <row r="173" spans="1:8" ht="18" customHeight="1">
      <c r="A173" s="108" t="s">
        <v>72</v>
      </c>
      <c r="B173" s="108"/>
      <c r="C173" s="108"/>
      <c r="D173" s="108"/>
      <c r="E173" s="108"/>
      <c r="F173" s="108"/>
      <c r="G173" s="108"/>
      <c r="H173" s="108"/>
    </row>
    <row r="174" spans="1:8" ht="15.75" customHeight="1">
      <c r="A174" s="99" t="s">
        <v>0</v>
      </c>
      <c r="B174" s="100"/>
      <c r="C174" s="101"/>
      <c r="D174" s="97" t="s">
        <v>174</v>
      </c>
      <c r="E174" s="97" t="s">
        <v>3</v>
      </c>
      <c r="F174" s="75" t="s">
        <v>5</v>
      </c>
      <c r="G174" s="75"/>
      <c r="H174" s="75"/>
    </row>
    <row r="175" spans="1:8" ht="95.25" customHeight="1">
      <c r="A175" s="102"/>
      <c r="B175" s="85"/>
      <c r="C175" s="103"/>
      <c r="D175" s="98"/>
      <c r="E175" s="98"/>
      <c r="F175" s="7" t="s">
        <v>171</v>
      </c>
      <c r="G175" s="2" t="s">
        <v>172</v>
      </c>
      <c r="H175" s="7" t="s">
        <v>173</v>
      </c>
    </row>
    <row r="176" spans="1:8" ht="19.5" customHeight="1">
      <c r="A176" s="93" t="s">
        <v>4</v>
      </c>
      <c r="B176" s="94"/>
      <c r="C176" s="95"/>
      <c r="D176" s="7" t="s">
        <v>17</v>
      </c>
      <c r="E176" s="35">
        <f>F176+G176+H176</f>
        <v>53707991.96</v>
      </c>
      <c r="F176" s="35">
        <v>45454690</v>
      </c>
      <c r="G176" s="35">
        <f>G184</f>
        <v>6215900</v>
      </c>
      <c r="H176" s="35">
        <f>H187+H192</f>
        <v>2037401.96</v>
      </c>
    </row>
    <row r="177" spans="1:8" ht="15.75" customHeight="1">
      <c r="A177" s="60" t="s">
        <v>5</v>
      </c>
      <c r="B177" s="61"/>
      <c r="C177" s="62"/>
      <c r="D177" s="7" t="s">
        <v>17</v>
      </c>
      <c r="E177" s="32"/>
      <c r="F177" s="32"/>
      <c r="G177" s="32"/>
      <c r="H177" s="32"/>
    </row>
    <row r="178" spans="1:8" ht="31.5" customHeight="1">
      <c r="A178" s="57" t="s">
        <v>150</v>
      </c>
      <c r="B178" s="58"/>
      <c r="C178" s="59"/>
      <c r="D178" s="7" t="s">
        <v>17</v>
      </c>
      <c r="E178" s="35">
        <f aca="true" t="shared" si="0" ref="E178:E195">F178+G178+H178</f>
        <v>45454690</v>
      </c>
      <c r="F178" s="32">
        <f>F180+F181+F182+F183</f>
        <v>45454690</v>
      </c>
      <c r="G178" s="32"/>
      <c r="H178" s="32"/>
    </row>
    <row r="179" spans="1:8" ht="19.5" customHeight="1">
      <c r="A179" s="60" t="s">
        <v>5</v>
      </c>
      <c r="B179" s="61"/>
      <c r="C179" s="62"/>
      <c r="D179" s="7"/>
      <c r="E179" s="35">
        <f t="shared" si="0"/>
        <v>0</v>
      </c>
      <c r="F179" s="32"/>
      <c r="G179" s="32"/>
      <c r="H179" s="32"/>
    </row>
    <row r="180" spans="1:8" ht="18.75" customHeight="1">
      <c r="A180" s="60" t="s">
        <v>24</v>
      </c>
      <c r="B180" s="61"/>
      <c r="C180" s="62"/>
      <c r="D180" s="7"/>
      <c r="E180" s="35">
        <f t="shared" si="0"/>
        <v>24276616.01</v>
      </c>
      <c r="F180" s="32">
        <v>24276616.01</v>
      </c>
      <c r="G180" s="32"/>
      <c r="H180" s="32"/>
    </row>
    <row r="181" spans="1:8" ht="16.5" customHeight="1">
      <c r="A181" s="60" t="s">
        <v>25</v>
      </c>
      <c r="B181" s="61"/>
      <c r="C181" s="62"/>
      <c r="D181" s="7"/>
      <c r="E181" s="35">
        <f t="shared" si="0"/>
        <v>16083507.99</v>
      </c>
      <c r="F181" s="32">
        <v>16083507.99</v>
      </c>
      <c r="G181" s="32"/>
      <c r="H181" s="32"/>
    </row>
    <row r="182" spans="1:8" ht="16.5" customHeight="1">
      <c r="A182" s="60" t="s">
        <v>216</v>
      </c>
      <c r="B182" s="61"/>
      <c r="C182" s="62"/>
      <c r="D182" s="7"/>
      <c r="E182" s="35">
        <f t="shared" si="0"/>
        <v>2500650</v>
      </c>
      <c r="F182" s="32">
        <v>2500650</v>
      </c>
      <c r="G182" s="32"/>
      <c r="H182" s="32"/>
    </row>
    <row r="183" spans="1:8" ht="16.5" customHeight="1">
      <c r="A183" s="57" t="s">
        <v>151</v>
      </c>
      <c r="B183" s="58"/>
      <c r="C183" s="59"/>
      <c r="D183" s="7" t="s">
        <v>17</v>
      </c>
      <c r="E183" s="35">
        <f t="shared" si="0"/>
        <v>2593916</v>
      </c>
      <c r="F183" s="32">
        <v>2593916</v>
      </c>
      <c r="G183" s="32"/>
      <c r="H183" s="32"/>
    </row>
    <row r="184" spans="1:8" ht="19.5" customHeight="1">
      <c r="A184" s="57" t="s">
        <v>175</v>
      </c>
      <c r="B184" s="58"/>
      <c r="C184" s="59"/>
      <c r="D184" s="7" t="s">
        <v>17</v>
      </c>
      <c r="E184" s="35">
        <f t="shared" si="0"/>
        <v>6215900</v>
      </c>
      <c r="F184" s="32"/>
      <c r="G184" s="32">
        <f>4215900+2000000</f>
        <v>6215900</v>
      </c>
      <c r="H184" s="32"/>
    </row>
    <row r="185" spans="1:8" ht="19.5" customHeight="1">
      <c r="A185" s="57" t="s">
        <v>176</v>
      </c>
      <c r="B185" s="58"/>
      <c r="C185" s="59"/>
      <c r="D185" s="7"/>
      <c r="E185" s="35">
        <f t="shared" si="0"/>
        <v>0</v>
      </c>
      <c r="F185" s="32"/>
      <c r="G185" s="32"/>
      <c r="H185" s="32"/>
    </row>
    <row r="186" spans="1:8" ht="21.75" customHeight="1">
      <c r="A186" s="57" t="s">
        <v>201</v>
      </c>
      <c r="B186" s="58"/>
      <c r="C186" s="59"/>
      <c r="D186" s="7" t="s">
        <v>17</v>
      </c>
      <c r="E186" s="35">
        <f t="shared" si="0"/>
        <v>0</v>
      </c>
      <c r="F186" s="32"/>
      <c r="G186" s="32"/>
      <c r="H186" s="32"/>
    </row>
    <row r="187" spans="1:8" ht="126" customHeight="1">
      <c r="A187" s="57" t="s">
        <v>177</v>
      </c>
      <c r="B187" s="58"/>
      <c r="C187" s="59"/>
      <c r="D187" s="7" t="s">
        <v>17</v>
      </c>
      <c r="E187" s="35">
        <f>H187</f>
        <v>1532401.96</v>
      </c>
      <c r="F187" s="32"/>
      <c r="G187" s="32" t="s">
        <v>16</v>
      </c>
      <c r="H187" s="35">
        <f>H189</f>
        <v>1532401.96</v>
      </c>
    </row>
    <row r="188" spans="1:8" ht="16.5" customHeight="1">
      <c r="A188" s="60" t="s">
        <v>5</v>
      </c>
      <c r="B188" s="61"/>
      <c r="C188" s="62"/>
      <c r="D188" s="7" t="s">
        <v>17</v>
      </c>
      <c r="E188" s="35">
        <f t="shared" si="0"/>
        <v>0</v>
      </c>
      <c r="F188" s="32"/>
      <c r="G188" s="32"/>
      <c r="H188" s="32"/>
    </row>
    <row r="189" spans="1:8" ht="16.5" customHeight="1">
      <c r="A189" s="60" t="s">
        <v>24</v>
      </c>
      <c r="B189" s="61"/>
      <c r="C189" s="62"/>
      <c r="D189" s="7" t="s">
        <v>17</v>
      </c>
      <c r="E189" s="35">
        <f t="shared" si="0"/>
        <v>1532401.96</v>
      </c>
      <c r="F189" s="32"/>
      <c r="G189" s="32"/>
      <c r="H189" s="32">
        <v>1532401.96</v>
      </c>
    </row>
    <row r="190" spans="1:8" ht="16.5" customHeight="1">
      <c r="A190" s="60" t="s">
        <v>25</v>
      </c>
      <c r="B190" s="61"/>
      <c r="C190" s="62"/>
      <c r="D190" s="7" t="s">
        <v>17</v>
      </c>
      <c r="E190" s="35">
        <f t="shared" si="0"/>
        <v>0</v>
      </c>
      <c r="F190" s="32"/>
      <c r="G190" s="32"/>
      <c r="H190" s="32"/>
    </row>
    <row r="191" spans="1:8" ht="16.5" customHeight="1">
      <c r="A191" s="79"/>
      <c r="B191" s="80"/>
      <c r="C191" s="81"/>
      <c r="D191" s="7"/>
      <c r="E191" s="35">
        <f t="shared" si="0"/>
        <v>0</v>
      </c>
      <c r="F191" s="32"/>
      <c r="G191" s="32"/>
      <c r="H191" s="32"/>
    </row>
    <row r="192" spans="1:8" ht="33" customHeight="1">
      <c r="A192" s="60" t="s">
        <v>26</v>
      </c>
      <c r="B192" s="61"/>
      <c r="C192" s="62"/>
      <c r="D192" s="7" t="s">
        <v>17</v>
      </c>
      <c r="E192" s="35">
        <f t="shared" si="0"/>
        <v>505000</v>
      </c>
      <c r="F192" s="32"/>
      <c r="G192" s="32"/>
      <c r="H192" s="34">
        <f>H194</f>
        <v>505000</v>
      </c>
    </row>
    <row r="193" spans="1:8" ht="15" customHeight="1">
      <c r="A193" s="60" t="s">
        <v>5</v>
      </c>
      <c r="B193" s="61"/>
      <c r="C193" s="62"/>
      <c r="D193" s="19" t="s">
        <v>17</v>
      </c>
      <c r="E193" s="35">
        <f t="shared" si="0"/>
        <v>0</v>
      </c>
      <c r="F193" s="33"/>
      <c r="G193" s="33"/>
      <c r="H193" s="32"/>
    </row>
    <row r="194" spans="1:8" ht="76.5" customHeight="1">
      <c r="A194" s="60" t="s">
        <v>217</v>
      </c>
      <c r="B194" s="61"/>
      <c r="C194" s="62"/>
      <c r="D194" s="7"/>
      <c r="E194" s="35">
        <f t="shared" si="0"/>
        <v>505000</v>
      </c>
      <c r="F194" s="32"/>
      <c r="G194" s="32"/>
      <c r="H194" s="32">
        <v>505000</v>
      </c>
    </row>
    <row r="195" spans="1:8" ht="32.25" customHeight="1">
      <c r="A195" s="60" t="s">
        <v>178</v>
      </c>
      <c r="B195" s="61"/>
      <c r="C195" s="62"/>
      <c r="D195" s="7" t="s">
        <v>17</v>
      </c>
      <c r="E195" s="35">
        <f t="shared" si="0"/>
        <v>0</v>
      </c>
      <c r="F195" s="32"/>
      <c r="G195" s="32"/>
      <c r="H195" s="32"/>
    </row>
    <row r="196" spans="1:8" s="15" customFormat="1" ht="13.5" customHeight="1">
      <c r="A196" s="93" t="s">
        <v>6</v>
      </c>
      <c r="B196" s="94"/>
      <c r="C196" s="95"/>
      <c r="D196" s="10">
        <v>900</v>
      </c>
      <c r="E196" s="35">
        <f>E198+E199+E204+E205+E206+E210+E211+E220+E228+E229+E235+E244+E212</f>
        <v>53707991.96</v>
      </c>
      <c r="F196" s="35">
        <f>F198+F199+F204+F205+F206+F210+F211+F220+F228+F229+F235+F244+F212</f>
        <v>45454690</v>
      </c>
      <c r="G196" s="35">
        <f>G198+G199+G204+G205+G206+G210+G211+G220+G228+G229+G235+G244+G212</f>
        <v>6215900</v>
      </c>
      <c r="H196" s="35">
        <f>H198+H199+H204+H205+H206+H210+H211+H220+H228+H229+H235+H244+H212</f>
        <v>2037401.96</v>
      </c>
    </row>
    <row r="197" spans="1:8" ht="14.25" customHeight="1">
      <c r="A197" s="60" t="s">
        <v>5</v>
      </c>
      <c r="B197" s="61"/>
      <c r="C197" s="62"/>
      <c r="D197" s="7"/>
      <c r="E197" s="32"/>
      <c r="F197" s="32"/>
      <c r="G197" s="32"/>
      <c r="H197" s="32"/>
    </row>
    <row r="198" spans="1:8" ht="16.5" customHeight="1">
      <c r="A198" s="76" t="s">
        <v>181</v>
      </c>
      <c r="B198" s="77"/>
      <c r="C198" s="78"/>
      <c r="D198" s="10">
        <v>211</v>
      </c>
      <c r="E198" s="35">
        <f>F198+G198+H198</f>
        <v>24353224.51</v>
      </c>
      <c r="F198" s="35">
        <f>23494481</f>
        <v>23494481</v>
      </c>
      <c r="G198" s="32"/>
      <c r="H198" s="34">
        <v>858743.51</v>
      </c>
    </row>
    <row r="199" spans="1:8" ht="19.5" customHeight="1">
      <c r="A199" s="76" t="s">
        <v>179</v>
      </c>
      <c r="B199" s="77"/>
      <c r="C199" s="78"/>
      <c r="D199" s="10">
        <v>212</v>
      </c>
      <c r="E199" s="34">
        <f>E201+E202+E203</f>
        <v>3688485.08</v>
      </c>
      <c r="F199" s="34">
        <f>F201+F202+F203</f>
        <v>466385.07999999996</v>
      </c>
      <c r="G199" s="35">
        <f>G201+G202+G203</f>
        <v>3200000</v>
      </c>
      <c r="H199" s="34">
        <f>H201</f>
        <v>22100</v>
      </c>
    </row>
    <row r="200" spans="1:8" ht="18" customHeight="1">
      <c r="A200" s="57" t="s">
        <v>1</v>
      </c>
      <c r="B200" s="58"/>
      <c r="C200" s="59"/>
      <c r="D200" s="26"/>
      <c r="E200" s="32"/>
      <c r="F200" s="32"/>
      <c r="G200" s="32"/>
      <c r="H200" s="32"/>
    </row>
    <row r="201" spans="1:8" ht="19.5" customHeight="1">
      <c r="A201" s="66" t="s">
        <v>152</v>
      </c>
      <c r="B201" s="67"/>
      <c r="C201" s="68"/>
      <c r="D201" s="13">
        <v>21201</v>
      </c>
      <c r="E201" s="37">
        <f>F201+G201+H201</f>
        <v>62100</v>
      </c>
      <c r="F201" s="32">
        <f>43098.3-3098.3</f>
        <v>40000</v>
      </c>
      <c r="G201" s="32"/>
      <c r="H201" s="32">
        <f>20000+2100</f>
        <v>22100</v>
      </c>
    </row>
    <row r="202" spans="1:8" ht="48.75" customHeight="1">
      <c r="A202" s="60" t="s">
        <v>153</v>
      </c>
      <c r="B202" s="61"/>
      <c r="C202" s="62"/>
      <c r="D202" s="13">
        <v>21202</v>
      </c>
      <c r="E202" s="37">
        <f>F202+G202+H202</f>
        <v>3273836.74</v>
      </c>
      <c r="F202" s="32">
        <v>73836.74</v>
      </c>
      <c r="G202" s="32">
        <v>3200000</v>
      </c>
      <c r="H202" s="32"/>
    </row>
    <row r="203" spans="1:8" ht="34.5" customHeight="1">
      <c r="A203" s="57" t="s">
        <v>154</v>
      </c>
      <c r="B203" s="58"/>
      <c r="C203" s="59"/>
      <c r="D203" s="13">
        <v>21299</v>
      </c>
      <c r="E203" s="37">
        <f>F203+G203+H203</f>
        <v>352548.33999999997</v>
      </c>
      <c r="F203" s="32">
        <f>351350.04+1198.3</f>
        <v>352548.33999999997</v>
      </c>
      <c r="G203" s="32"/>
      <c r="H203" s="32"/>
    </row>
    <row r="204" spans="1:8" ht="34.5" customHeight="1">
      <c r="A204" s="76" t="s">
        <v>18</v>
      </c>
      <c r="B204" s="77"/>
      <c r="C204" s="78"/>
      <c r="D204" s="10">
        <v>213</v>
      </c>
      <c r="E204" s="35">
        <f>F204+G204+H204</f>
        <v>6316007.83</v>
      </c>
      <c r="F204" s="34">
        <v>6166418</v>
      </c>
      <c r="G204" s="32"/>
      <c r="H204" s="34">
        <v>149589.83</v>
      </c>
    </row>
    <row r="205" spans="1:8" ht="18.75" customHeight="1">
      <c r="A205" s="93" t="s">
        <v>19</v>
      </c>
      <c r="B205" s="94"/>
      <c r="C205" s="95"/>
      <c r="D205" s="27">
        <v>221</v>
      </c>
      <c r="E205" s="35">
        <f>F205+G205+H205</f>
        <v>197793.33</v>
      </c>
      <c r="F205" s="34">
        <v>197793.33</v>
      </c>
      <c r="G205" s="32"/>
      <c r="H205" s="32"/>
    </row>
    <row r="206" spans="1:8" ht="18.75" customHeight="1">
      <c r="A206" s="76" t="s">
        <v>180</v>
      </c>
      <c r="B206" s="77"/>
      <c r="C206" s="78"/>
      <c r="D206" s="10">
        <v>222</v>
      </c>
      <c r="E206" s="34">
        <f>E208+E209</f>
        <v>298504.8</v>
      </c>
      <c r="F206" s="34">
        <f>F208+F209</f>
        <v>250780.78999999998</v>
      </c>
      <c r="G206" s="34">
        <f>G208+G209</f>
        <v>0</v>
      </c>
      <c r="H206" s="34">
        <f>H208+H209</f>
        <v>47724.01</v>
      </c>
    </row>
    <row r="207" spans="1:8" ht="19.5" customHeight="1">
      <c r="A207" s="57" t="s">
        <v>1</v>
      </c>
      <c r="B207" s="58"/>
      <c r="C207" s="59"/>
      <c r="D207" s="26"/>
      <c r="E207" s="32"/>
      <c r="F207" s="32"/>
      <c r="G207" s="32"/>
      <c r="H207" s="32"/>
    </row>
    <row r="208" spans="1:8" ht="15.75" customHeight="1">
      <c r="A208" s="60" t="s">
        <v>152</v>
      </c>
      <c r="B208" s="61"/>
      <c r="C208" s="62"/>
      <c r="D208" s="13">
        <v>22201</v>
      </c>
      <c r="E208" s="37">
        <f>F208+G208+H208</f>
        <v>103608.48</v>
      </c>
      <c r="F208" s="32">
        <f>89630.98-224</f>
        <v>89406.98</v>
      </c>
      <c r="G208" s="32"/>
      <c r="H208" s="32">
        <v>14201.5</v>
      </c>
    </row>
    <row r="209" spans="1:8" ht="30" customHeight="1">
      <c r="A209" s="57" t="s">
        <v>155</v>
      </c>
      <c r="B209" s="58"/>
      <c r="C209" s="59"/>
      <c r="D209" s="13">
        <v>22299</v>
      </c>
      <c r="E209" s="37">
        <f>F209+G209+H209</f>
        <v>194896.32</v>
      </c>
      <c r="F209" s="32">
        <v>161373.81</v>
      </c>
      <c r="G209" s="32">
        <v>0</v>
      </c>
      <c r="H209" s="32">
        <v>33522.51</v>
      </c>
    </row>
    <row r="210" spans="1:8" ht="17.25" customHeight="1">
      <c r="A210" s="93" t="s">
        <v>20</v>
      </c>
      <c r="B210" s="94"/>
      <c r="C210" s="95"/>
      <c r="D210" s="27">
        <v>223</v>
      </c>
      <c r="E210" s="34">
        <f>F210+G210+H210</f>
        <v>4391638.76</v>
      </c>
      <c r="F210" s="34">
        <v>4346038.76</v>
      </c>
      <c r="G210" s="32"/>
      <c r="H210" s="34">
        <v>45600</v>
      </c>
    </row>
    <row r="211" spans="1:8" ht="30" customHeight="1">
      <c r="A211" s="93" t="s">
        <v>21</v>
      </c>
      <c r="B211" s="94"/>
      <c r="C211" s="95"/>
      <c r="D211" s="27">
        <v>224</v>
      </c>
      <c r="E211" s="34">
        <f>F211+G211+H211</f>
        <v>50766.68</v>
      </c>
      <c r="F211" s="34">
        <v>50766.68</v>
      </c>
      <c r="G211" s="32"/>
      <c r="H211" s="32"/>
    </row>
    <row r="212" spans="1:8" ht="34.5" customHeight="1">
      <c r="A212" s="76" t="s">
        <v>182</v>
      </c>
      <c r="B212" s="77"/>
      <c r="C212" s="78"/>
      <c r="D212" s="10">
        <v>225</v>
      </c>
      <c r="E212" s="34">
        <f>E214+E215+E216+E217+E218+E219</f>
        <v>1600705.75</v>
      </c>
      <c r="F212" s="34">
        <f>F214+F215+F216+F217+F218+F219</f>
        <v>849705.75</v>
      </c>
      <c r="G212" s="34">
        <f>G214+G215+G216+G217+G218+G219</f>
        <v>751000</v>
      </c>
      <c r="H212" s="32"/>
    </row>
    <row r="213" spans="1:8" ht="21" customHeight="1">
      <c r="A213" s="57" t="s">
        <v>1</v>
      </c>
      <c r="B213" s="58"/>
      <c r="C213" s="59"/>
      <c r="D213" s="26"/>
      <c r="E213" s="32"/>
      <c r="F213" s="32"/>
      <c r="G213" s="32"/>
      <c r="H213" s="32"/>
    </row>
    <row r="214" spans="1:8" ht="30.75" customHeight="1">
      <c r="A214" s="60" t="s">
        <v>156</v>
      </c>
      <c r="B214" s="61"/>
      <c r="C214" s="62"/>
      <c r="D214" s="13">
        <v>22501</v>
      </c>
      <c r="E214" s="32">
        <f aca="true" t="shared" si="1" ref="E214:E219">F214+G214+H214</f>
        <v>114601.42</v>
      </c>
      <c r="F214" s="32">
        <v>114601.42</v>
      </c>
      <c r="G214" s="32"/>
      <c r="H214" s="32"/>
    </row>
    <row r="215" spans="1:8" ht="21.75" customHeight="1">
      <c r="A215" s="57" t="s">
        <v>183</v>
      </c>
      <c r="B215" s="58"/>
      <c r="C215" s="59"/>
      <c r="D215" s="13">
        <v>22502</v>
      </c>
      <c r="E215" s="32">
        <f t="shared" si="1"/>
        <v>94099</v>
      </c>
      <c r="F215" s="32">
        <v>94099</v>
      </c>
      <c r="G215" s="32"/>
      <c r="H215" s="32"/>
    </row>
    <row r="216" spans="1:8" ht="47.25" customHeight="1">
      <c r="A216" s="57" t="s">
        <v>157</v>
      </c>
      <c r="B216" s="58"/>
      <c r="C216" s="59"/>
      <c r="D216" s="13">
        <v>22503</v>
      </c>
      <c r="E216" s="32">
        <f t="shared" si="1"/>
        <v>163943.88</v>
      </c>
      <c r="F216" s="32">
        <v>163943.88</v>
      </c>
      <c r="G216" s="32"/>
      <c r="H216" s="32"/>
    </row>
    <row r="217" spans="1:8" ht="30.75" customHeight="1">
      <c r="A217" s="57" t="s">
        <v>158</v>
      </c>
      <c r="B217" s="58"/>
      <c r="C217" s="59"/>
      <c r="D217" s="13">
        <v>22504</v>
      </c>
      <c r="E217" s="32">
        <f t="shared" si="1"/>
        <v>76000</v>
      </c>
      <c r="F217" s="32"/>
      <c r="G217" s="32">
        <v>76000</v>
      </c>
      <c r="H217" s="32"/>
    </row>
    <row r="218" spans="1:8" ht="24" customHeight="1">
      <c r="A218" s="57" t="s">
        <v>184</v>
      </c>
      <c r="B218" s="58"/>
      <c r="C218" s="59"/>
      <c r="D218" s="13">
        <v>22505</v>
      </c>
      <c r="E218" s="32">
        <f t="shared" si="1"/>
        <v>1005988.71</v>
      </c>
      <c r="F218" s="32">
        <v>330988.71</v>
      </c>
      <c r="G218" s="32">
        <v>675000</v>
      </c>
      <c r="H218" s="32"/>
    </row>
    <row r="219" spans="1:8" ht="30.75" customHeight="1">
      <c r="A219" s="57" t="s">
        <v>159</v>
      </c>
      <c r="B219" s="58"/>
      <c r="C219" s="59"/>
      <c r="D219" s="13">
        <v>22599</v>
      </c>
      <c r="E219" s="32">
        <f t="shared" si="1"/>
        <v>146072.74</v>
      </c>
      <c r="F219" s="32">
        <v>146072.74</v>
      </c>
      <c r="G219" s="32"/>
      <c r="H219" s="32"/>
    </row>
    <row r="220" spans="1:8" ht="21.75" customHeight="1">
      <c r="A220" s="76" t="s">
        <v>185</v>
      </c>
      <c r="B220" s="77"/>
      <c r="C220" s="78"/>
      <c r="D220" s="10">
        <v>226</v>
      </c>
      <c r="E220" s="34">
        <f>E222+E223+E224+E225+E226+E227</f>
        <v>1398454.26</v>
      </c>
      <c r="F220" s="34">
        <f>F222+F223+F224+F225+F226+F227</f>
        <v>989374.85</v>
      </c>
      <c r="G220" s="34">
        <f>G222+G223+G224+G225+G226+G227</f>
        <v>182300</v>
      </c>
      <c r="H220" s="34">
        <f>H223+H225+H227+H226</f>
        <v>226779.41</v>
      </c>
    </row>
    <row r="221" spans="1:8" ht="15.75" customHeight="1">
      <c r="A221" s="57" t="s">
        <v>1</v>
      </c>
      <c r="B221" s="58"/>
      <c r="C221" s="59"/>
      <c r="D221" s="26"/>
      <c r="E221" s="32"/>
      <c r="F221" s="32"/>
      <c r="G221" s="32"/>
      <c r="H221" s="32"/>
    </row>
    <row r="222" spans="1:8" ht="33.75" customHeight="1">
      <c r="A222" s="60" t="s">
        <v>160</v>
      </c>
      <c r="B222" s="61"/>
      <c r="C222" s="62"/>
      <c r="D222" s="13">
        <v>22601</v>
      </c>
      <c r="E222" s="32">
        <f aca="true" t="shared" si="2" ref="E222:E227">F222+G222+H222</f>
        <v>0</v>
      </c>
      <c r="F222" s="32"/>
      <c r="G222" s="32"/>
      <c r="H222" s="32"/>
    </row>
    <row r="223" spans="1:8" ht="18.75" customHeight="1">
      <c r="A223" s="60" t="s">
        <v>161</v>
      </c>
      <c r="B223" s="61"/>
      <c r="C223" s="62"/>
      <c r="D223" s="13">
        <v>22602</v>
      </c>
      <c r="E223" s="32">
        <f t="shared" si="2"/>
        <v>50506</v>
      </c>
      <c r="F223" s="32">
        <f>12574+8580</f>
        <v>21154</v>
      </c>
      <c r="G223" s="32"/>
      <c r="H223" s="32">
        <v>29352</v>
      </c>
    </row>
    <row r="224" spans="1:8" ht="21" customHeight="1">
      <c r="A224" s="57" t="s">
        <v>162</v>
      </c>
      <c r="B224" s="58"/>
      <c r="C224" s="58"/>
      <c r="D224" s="13">
        <v>22603</v>
      </c>
      <c r="E224" s="32">
        <f t="shared" si="2"/>
        <v>236385.49</v>
      </c>
      <c r="F224" s="32">
        <v>236385.49</v>
      </c>
      <c r="G224" s="32"/>
      <c r="H224" s="32"/>
    </row>
    <row r="225" spans="1:8" ht="21.75" customHeight="1">
      <c r="A225" s="65" t="s">
        <v>152</v>
      </c>
      <c r="B225" s="65"/>
      <c r="C225" s="65"/>
      <c r="D225" s="13">
        <v>22604</v>
      </c>
      <c r="E225" s="32">
        <f t="shared" si="2"/>
        <v>61181</v>
      </c>
      <c r="F225" s="32">
        <f>15142+24</f>
        <v>15166</v>
      </c>
      <c r="G225" s="32"/>
      <c r="H225" s="32">
        <v>46015</v>
      </c>
    </row>
    <row r="226" spans="1:8" ht="34.5" customHeight="1">
      <c r="A226" s="65" t="s">
        <v>163</v>
      </c>
      <c r="B226" s="65"/>
      <c r="C226" s="65"/>
      <c r="D226" s="13">
        <v>22605</v>
      </c>
      <c r="E226" s="32">
        <f t="shared" si="2"/>
        <v>184300</v>
      </c>
      <c r="F226" s="32"/>
      <c r="G226" s="32">
        <v>182300</v>
      </c>
      <c r="H226" s="32">
        <v>2000</v>
      </c>
    </row>
    <row r="227" spans="1:8" ht="33" customHeight="1">
      <c r="A227" s="57" t="s">
        <v>164</v>
      </c>
      <c r="B227" s="58"/>
      <c r="C227" s="58"/>
      <c r="D227" s="13">
        <v>22699</v>
      </c>
      <c r="E227" s="32">
        <f t="shared" si="2"/>
        <v>866081.77</v>
      </c>
      <c r="F227" s="32">
        <f>713718.36+2951</f>
        <v>716669.36</v>
      </c>
      <c r="G227" s="32"/>
      <c r="H227" s="32">
        <f>149882.27+787.14-1257</f>
        <v>149412.41</v>
      </c>
    </row>
    <row r="228" spans="1:8" ht="34.5" customHeight="1">
      <c r="A228" s="87" t="s">
        <v>22</v>
      </c>
      <c r="B228" s="87"/>
      <c r="C228" s="87"/>
      <c r="D228" s="27">
        <v>262</v>
      </c>
      <c r="E228" s="34">
        <f>F228+G228+H228</f>
        <v>1103615.27</v>
      </c>
      <c r="F228" s="34">
        <f>1046015.27</f>
        <v>1046015.27</v>
      </c>
      <c r="G228" s="34">
        <f>138400+57600-138400</f>
        <v>57600</v>
      </c>
      <c r="H228" s="32"/>
    </row>
    <row r="229" spans="1:8" ht="20.25" customHeight="1">
      <c r="A229" s="76" t="s">
        <v>186</v>
      </c>
      <c r="B229" s="77"/>
      <c r="C229" s="78"/>
      <c r="D229" s="10">
        <v>290</v>
      </c>
      <c r="E229" s="34">
        <f>E231+E232+E233+E234</f>
        <v>3272292.31</v>
      </c>
      <c r="F229" s="34">
        <f>F231+F232+F233+F234</f>
        <v>3205766</v>
      </c>
      <c r="G229" s="34">
        <f>G231+G232+G233+G234</f>
        <v>0</v>
      </c>
      <c r="H229" s="34">
        <f>H231+H234</f>
        <v>66526.31</v>
      </c>
    </row>
    <row r="230" spans="1:8" ht="13.5" customHeight="1">
      <c r="A230" s="57" t="s">
        <v>1</v>
      </c>
      <c r="B230" s="58"/>
      <c r="C230" s="59"/>
      <c r="D230" s="26"/>
      <c r="E230" s="32"/>
      <c r="F230" s="32"/>
      <c r="G230" s="32"/>
      <c r="H230" s="32"/>
    </row>
    <row r="231" spans="1:8" ht="32.25" customHeight="1">
      <c r="A231" s="65" t="s">
        <v>165</v>
      </c>
      <c r="B231" s="65"/>
      <c r="C231" s="65"/>
      <c r="D231" s="13">
        <v>29001</v>
      </c>
      <c r="E231" s="32">
        <f>F231+G231+H231</f>
        <v>157517.64</v>
      </c>
      <c r="F231" s="32">
        <v>112951.33</v>
      </c>
      <c r="G231" s="32"/>
      <c r="H231" s="32">
        <v>44566.31</v>
      </c>
    </row>
    <row r="232" spans="1:8" ht="19.5" customHeight="1">
      <c r="A232" s="57" t="s">
        <v>166</v>
      </c>
      <c r="B232" s="58"/>
      <c r="C232" s="59"/>
      <c r="D232" s="13">
        <v>29002</v>
      </c>
      <c r="E232" s="32">
        <f>F232+G232+H232</f>
        <v>2430936.67</v>
      </c>
      <c r="F232" s="32">
        <f>2208094.32+222842.35</f>
        <v>2430936.67</v>
      </c>
      <c r="G232" s="32"/>
      <c r="H232" s="32"/>
    </row>
    <row r="233" spans="1:8" ht="33.75" customHeight="1">
      <c r="A233" s="57" t="s">
        <v>167</v>
      </c>
      <c r="B233" s="58"/>
      <c r="C233" s="59"/>
      <c r="D233" s="13">
        <v>29003</v>
      </c>
      <c r="E233" s="32">
        <f>F233+G233+H233</f>
        <v>0</v>
      </c>
      <c r="F233" s="32"/>
      <c r="G233" s="32"/>
      <c r="H233" s="32"/>
    </row>
    <row r="234" spans="1:8" ht="20.25" customHeight="1">
      <c r="A234" s="57" t="s">
        <v>168</v>
      </c>
      <c r="B234" s="58"/>
      <c r="C234" s="59"/>
      <c r="D234" s="13">
        <v>29099</v>
      </c>
      <c r="E234" s="32">
        <f>F234+G234+H234</f>
        <v>683838</v>
      </c>
      <c r="F234" s="32">
        <v>661878</v>
      </c>
      <c r="G234" s="32"/>
      <c r="H234" s="32">
        <v>21960</v>
      </c>
    </row>
    <row r="235" spans="1:8" ht="30.75" customHeight="1">
      <c r="A235" s="87" t="s">
        <v>187</v>
      </c>
      <c r="B235" s="87"/>
      <c r="C235" s="87"/>
      <c r="D235" s="27">
        <v>310</v>
      </c>
      <c r="E235" s="34">
        <f>E237+E238+E239+E240+E241+E242+E243</f>
        <v>3259056.34</v>
      </c>
      <c r="F235" s="34">
        <f>F237+F238+F239+F240+F241+F242+F243</f>
        <v>1060349.99</v>
      </c>
      <c r="G235" s="34">
        <f>G237+G238+G239+G240+G241+G242+G243</f>
        <v>2025000</v>
      </c>
      <c r="H235" s="34">
        <f>H240+H241+H243+H239</f>
        <v>173706.35</v>
      </c>
    </row>
    <row r="236" spans="1:8" ht="17.25" customHeight="1">
      <c r="A236" s="57" t="s">
        <v>1</v>
      </c>
      <c r="B236" s="58"/>
      <c r="C236" s="58"/>
      <c r="D236" s="13"/>
      <c r="E236" s="32"/>
      <c r="F236" s="32"/>
      <c r="G236" s="32"/>
      <c r="H236" s="32"/>
    </row>
    <row r="237" spans="1:8" ht="30.75" customHeight="1">
      <c r="A237" s="65" t="s">
        <v>188</v>
      </c>
      <c r="B237" s="65"/>
      <c r="C237" s="65"/>
      <c r="D237" s="13">
        <v>31001</v>
      </c>
      <c r="E237" s="32">
        <f aca="true" t="shared" si="3" ref="E237:E243">F237+G237+H237</f>
        <v>0</v>
      </c>
      <c r="F237" s="32"/>
      <c r="G237" s="32"/>
      <c r="H237" s="32"/>
    </row>
    <row r="238" spans="1:8" ht="20.25" customHeight="1">
      <c r="A238" s="57" t="s">
        <v>189</v>
      </c>
      <c r="B238" s="58"/>
      <c r="C238" s="59"/>
      <c r="D238" s="20">
        <v>31002</v>
      </c>
      <c r="E238" s="32">
        <f t="shared" si="3"/>
        <v>0</v>
      </c>
      <c r="F238" s="33"/>
      <c r="G238" s="33"/>
      <c r="H238" s="32"/>
    </row>
    <row r="239" spans="1:8" ht="33" customHeight="1">
      <c r="A239" s="57" t="s">
        <v>169</v>
      </c>
      <c r="B239" s="58"/>
      <c r="C239" s="59"/>
      <c r="D239" s="20">
        <v>31003</v>
      </c>
      <c r="E239" s="32">
        <f t="shared" si="3"/>
        <v>10110.1</v>
      </c>
      <c r="F239" s="33"/>
      <c r="G239" s="33"/>
      <c r="H239" s="32">
        <v>10110.1</v>
      </c>
    </row>
    <row r="240" spans="1:8" ht="22.5" customHeight="1">
      <c r="A240" s="57" t="s">
        <v>190</v>
      </c>
      <c r="B240" s="58"/>
      <c r="C240" s="59"/>
      <c r="D240" s="20">
        <v>31004</v>
      </c>
      <c r="E240" s="32">
        <f t="shared" si="3"/>
        <v>0</v>
      </c>
      <c r="F240" s="33"/>
      <c r="G240" s="33"/>
      <c r="H240" s="32"/>
    </row>
    <row r="241" spans="1:8" ht="18.75" customHeight="1">
      <c r="A241" s="57" t="s">
        <v>191</v>
      </c>
      <c r="B241" s="69"/>
      <c r="C241" s="70"/>
      <c r="D241" s="20">
        <v>31005</v>
      </c>
      <c r="E241" s="32">
        <f t="shared" si="3"/>
        <v>30999.99</v>
      </c>
      <c r="F241" s="33">
        <v>30999.99</v>
      </c>
      <c r="G241" s="33"/>
      <c r="H241" s="32"/>
    </row>
    <row r="242" spans="1:8" ht="31.5" customHeight="1">
      <c r="A242" s="57" t="s">
        <v>192</v>
      </c>
      <c r="B242" s="58"/>
      <c r="C242" s="59"/>
      <c r="D242" s="20">
        <v>31006</v>
      </c>
      <c r="E242" s="32">
        <f t="shared" si="3"/>
        <v>3000000</v>
      </c>
      <c r="F242" s="33">
        <f>250000+750000</f>
        <v>1000000</v>
      </c>
      <c r="G242" s="33">
        <v>2000000</v>
      </c>
      <c r="H242" s="32"/>
    </row>
    <row r="243" spans="1:8" ht="35.25" customHeight="1">
      <c r="A243" s="57" t="s">
        <v>193</v>
      </c>
      <c r="B243" s="58"/>
      <c r="C243" s="59"/>
      <c r="D243" s="20">
        <v>31099</v>
      </c>
      <c r="E243" s="32">
        <f t="shared" si="3"/>
        <v>217946.25</v>
      </c>
      <c r="F243" s="33">
        <f>26850+2500</f>
        <v>29350</v>
      </c>
      <c r="G243" s="33">
        <v>25000</v>
      </c>
      <c r="H243" s="32">
        <v>163596.25</v>
      </c>
    </row>
    <row r="244" spans="1:8" ht="28.5" customHeight="1">
      <c r="A244" s="87" t="s">
        <v>194</v>
      </c>
      <c r="B244" s="87"/>
      <c r="C244" s="87"/>
      <c r="D244" s="27">
        <v>340</v>
      </c>
      <c r="E244" s="36">
        <f>E246+E247+E248+E249+E250</f>
        <v>3777447.04</v>
      </c>
      <c r="F244" s="36">
        <f>F246+F247+F248+F249+F250</f>
        <v>3330814.5</v>
      </c>
      <c r="G244" s="36">
        <f>G246+G247+G248+G249+G250</f>
        <v>0</v>
      </c>
      <c r="H244" s="34">
        <f>H247+H248+H250</f>
        <v>446632.54000000004</v>
      </c>
    </row>
    <row r="245" spans="1:8" ht="20.25" customHeight="1">
      <c r="A245" s="57" t="s">
        <v>1</v>
      </c>
      <c r="B245" s="58"/>
      <c r="C245" s="58"/>
      <c r="D245" s="13"/>
      <c r="E245" s="33"/>
      <c r="F245" s="33"/>
      <c r="G245" s="33"/>
      <c r="H245" s="32"/>
    </row>
    <row r="246" spans="1:8" ht="30.75" customHeight="1">
      <c r="A246" s="110" t="s">
        <v>195</v>
      </c>
      <c r="B246" s="110"/>
      <c r="C246" s="110"/>
      <c r="D246" s="20">
        <v>34001</v>
      </c>
      <c r="E246" s="32">
        <f>F246+G246+H246</f>
        <v>52000</v>
      </c>
      <c r="F246" s="33">
        <f>7000+45000</f>
        <v>52000</v>
      </c>
      <c r="G246" s="33"/>
      <c r="H246" s="32"/>
    </row>
    <row r="247" spans="1:8" ht="21" customHeight="1">
      <c r="A247" s="65" t="s">
        <v>196</v>
      </c>
      <c r="B247" s="65"/>
      <c r="C247" s="65"/>
      <c r="D247" s="13">
        <v>34002</v>
      </c>
      <c r="E247" s="32">
        <f>F247+G247+H247</f>
        <v>708661.0700000001</v>
      </c>
      <c r="F247" s="32">
        <f>47495.17+571212.38-811</f>
        <v>617896.55</v>
      </c>
      <c r="G247" s="32"/>
      <c r="H247" s="32">
        <f>89953.52+811</f>
        <v>90764.52</v>
      </c>
    </row>
    <row r="248" spans="1:8" ht="21" customHeight="1">
      <c r="A248" s="57" t="s">
        <v>197</v>
      </c>
      <c r="B248" s="58"/>
      <c r="C248" s="59"/>
      <c r="D248" s="13">
        <v>34003</v>
      </c>
      <c r="E248" s="32">
        <f>F248+G248+H248</f>
        <v>780579.26</v>
      </c>
      <c r="F248" s="32">
        <v>715529.56</v>
      </c>
      <c r="G248" s="32"/>
      <c r="H248" s="32">
        <v>65049.7</v>
      </c>
    </row>
    <row r="249" spans="1:8" ht="21" customHeight="1">
      <c r="A249" s="57" t="s">
        <v>198</v>
      </c>
      <c r="B249" s="58"/>
      <c r="C249" s="59"/>
      <c r="D249" s="13">
        <v>34004</v>
      </c>
      <c r="E249" s="32">
        <f>F249+G249+H249</f>
        <v>628070</v>
      </c>
      <c r="F249" s="32">
        <f>21070+607000</f>
        <v>628070</v>
      </c>
      <c r="G249" s="32"/>
      <c r="H249" s="32"/>
    </row>
    <row r="250" spans="1:8" ht="34.5" customHeight="1">
      <c r="A250" s="57" t="s">
        <v>199</v>
      </c>
      <c r="B250" s="58"/>
      <c r="C250" s="59"/>
      <c r="D250" s="13">
        <v>34099</v>
      </c>
      <c r="E250" s="32">
        <f>F250+G250+H250</f>
        <v>1608136.71</v>
      </c>
      <c r="F250" s="32">
        <f>1319858.39-2540</f>
        <v>1317318.39</v>
      </c>
      <c r="G250" s="32"/>
      <c r="H250" s="32">
        <f>292472.32-1654</f>
        <v>290818.32</v>
      </c>
    </row>
    <row r="251" spans="1:8" ht="33.75" customHeight="1">
      <c r="A251" s="87" t="s">
        <v>33</v>
      </c>
      <c r="B251" s="87"/>
      <c r="C251" s="87"/>
      <c r="D251" s="27">
        <v>500</v>
      </c>
      <c r="E251" s="32"/>
      <c r="F251" s="32"/>
      <c r="G251" s="32"/>
      <c r="H251" s="32"/>
    </row>
    <row r="252" spans="1:8" ht="20.25" customHeight="1">
      <c r="A252" s="57" t="s">
        <v>1</v>
      </c>
      <c r="B252" s="58"/>
      <c r="C252" s="58"/>
      <c r="D252" s="13"/>
      <c r="E252" s="32"/>
      <c r="F252" s="32"/>
      <c r="G252" s="32"/>
      <c r="H252" s="32"/>
    </row>
    <row r="253" spans="1:8" ht="30.75" customHeight="1">
      <c r="A253" s="60" t="s">
        <v>28</v>
      </c>
      <c r="B253" s="61"/>
      <c r="C253" s="62"/>
      <c r="D253" s="13">
        <v>52000</v>
      </c>
      <c r="E253" s="32"/>
      <c r="F253" s="32"/>
      <c r="G253" s="32"/>
      <c r="H253" s="32"/>
    </row>
    <row r="254" spans="1:8" ht="30.75" customHeight="1">
      <c r="A254" s="60" t="s">
        <v>23</v>
      </c>
      <c r="B254" s="61"/>
      <c r="C254" s="62"/>
      <c r="D254" s="13">
        <v>53000</v>
      </c>
      <c r="E254" s="32"/>
      <c r="F254" s="32"/>
      <c r="G254" s="32"/>
      <c r="H254" s="32"/>
    </row>
    <row r="255" spans="1:8" ht="15.75" customHeight="1">
      <c r="A255" s="111" t="s">
        <v>7</v>
      </c>
      <c r="B255" s="111"/>
      <c r="C255" s="111"/>
      <c r="D255" s="14"/>
      <c r="E255" s="32"/>
      <c r="F255" s="32"/>
      <c r="G255" s="32"/>
      <c r="H255" s="32"/>
    </row>
    <row r="256" spans="1:8" ht="28.5" customHeight="1">
      <c r="A256" s="65" t="s">
        <v>8</v>
      </c>
      <c r="B256" s="65"/>
      <c r="C256" s="65"/>
      <c r="D256" s="7" t="s">
        <v>17</v>
      </c>
      <c r="E256" s="32"/>
      <c r="F256" s="32"/>
      <c r="G256" s="32"/>
      <c r="H256" s="32"/>
    </row>
    <row r="257" spans="1:7" ht="28.5" customHeight="1">
      <c r="A257" s="6"/>
      <c r="B257" s="6"/>
      <c r="C257" s="6"/>
      <c r="D257" s="1"/>
      <c r="E257" s="18"/>
      <c r="F257" s="18"/>
      <c r="G257" s="18"/>
    </row>
    <row r="258" spans="1:7" ht="18.75" customHeight="1">
      <c r="A258" s="109" t="s">
        <v>73</v>
      </c>
      <c r="B258" s="109"/>
      <c r="C258" s="109"/>
      <c r="D258" s="109"/>
      <c r="E258" s="109"/>
      <c r="F258" s="109"/>
      <c r="G258" s="109"/>
    </row>
    <row r="259" spans="1:8" ht="46.5" customHeight="1">
      <c r="A259" s="107" t="s">
        <v>74</v>
      </c>
      <c r="B259" s="107"/>
      <c r="C259" s="23" t="s">
        <v>75</v>
      </c>
      <c r="D259" s="107" t="s">
        <v>76</v>
      </c>
      <c r="E259" s="107"/>
      <c r="F259" s="107" t="s">
        <v>77</v>
      </c>
      <c r="G259" s="107"/>
      <c r="H259" s="107"/>
    </row>
    <row r="260" spans="1:8" ht="20.25" customHeight="1">
      <c r="A260" s="75"/>
      <c r="B260" s="75"/>
      <c r="C260" s="8"/>
      <c r="D260" s="75"/>
      <c r="E260" s="75"/>
      <c r="F260" s="75"/>
      <c r="G260" s="75"/>
      <c r="H260" s="75"/>
    </row>
    <row r="261" spans="1:8" ht="20.25" customHeight="1">
      <c r="A261" s="75"/>
      <c r="B261" s="75"/>
      <c r="C261" s="8"/>
      <c r="D261" s="75"/>
      <c r="E261" s="75"/>
      <c r="F261" s="75"/>
      <c r="G261" s="75"/>
      <c r="H261" s="75"/>
    </row>
    <row r="262" spans="1:8" ht="20.25" customHeight="1">
      <c r="A262" s="75"/>
      <c r="B262" s="75"/>
      <c r="C262" s="8"/>
      <c r="D262" s="75"/>
      <c r="E262" s="75"/>
      <c r="F262" s="75"/>
      <c r="G262" s="75"/>
      <c r="H262" s="75"/>
    </row>
    <row r="263" spans="1:7" ht="37.5" customHeight="1">
      <c r="A263" s="6"/>
      <c r="B263" s="6"/>
      <c r="C263" s="6"/>
      <c r="D263" s="1"/>
      <c r="E263" s="6"/>
      <c r="F263" s="6"/>
      <c r="G263" s="6"/>
    </row>
    <row r="264" spans="1:7" ht="17.25" customHeight="1">
      <c r="A264" s="74" t="s">
        <v>200</v>
      </c>
      <c r="B264" s="74"/>
      <c r="C264" s="74"/>
      <c r="D264" s="74"/>
      <c r="E264" s="9"/>
      <c r="F264" s="63" t="s">
        <v>204</v>
      </c>
      <c r="G264" s="64"/>
    </row>
    <row r="265" spans="1:7" ht="28.5" customHeight="1">
      <c r="A265" s="3"/>
      <c r="B265" s="3"/>
      <c r="C265" s="3"/>
      <c r="E265" s="11" t="s">
        <v>11</v>
      </c>
      <c r="F265" s="90" t="s">
        <v>10</v>
      </c>
      <c r="G265" s="90"/>
    </row>
    <row r="266" spans="1:7" ht="45" customHeight="1">
      <c r="A266" s="106" t="s">
        <v>202</v>
      </c>
      <c r="B266" s="106"/>
      <c r="C266" s="106"/>
      <c r="D266" s="106"/>
      <c r="E266" s="16"/>
      <c r="F266" s="104" t="s">
        <v>219</v>
      </c>
      <c r="G266" s="105"/>
    </row>
    <row r="267" spans="1:7" ht="15">
      <c r="A267" s="24"/>
      <c r="B267" s="24"/>
      <c r="C267" s="24"/>
      <c r="D267" s="25"/>
      <c r="E267" s="11" t="s">
        <v>11</v>
      </c>
      <c r="F267" s="90" t="s">
        <v>10</v>
      </c>
      <c r="G267" s="90"/>
    </row>
    <row r="268" spans="1:7" ht="23.25" customHeight="1">
      <c r="A268" s="106" t="s">
        <v>34</v>
      </c>
      <c r="B268" s="106"/>
      <c r="C268" s="106"/>
      <c r="D268" s="106"/>
      <c r="E268" s="16"/>
      <c r="F268" s="104" t="s">
        <v>219</v>
      </c>
      <c r="G268" s="105"/>
    </row>
    <row r="269" spans="1:7" ht="25.5" customHeight="1">
      <c r="A269" s="106" t="s">
        <v>220</v>
      </c>
      <c r="B269" s="106"/>
      <c r="E269" s="11" t="s">
        <v>11</v>
      </c>
      <c r="F269" s="90" t="s">
        <v>10</v>
      </c>
      <c r="G269" s="90"/>
    </row>
    <row r="273" spans="1:3" ht="15">
      <c r="A273" s="89" t="s">
        <v>289</v>
      </c>
      <c r="B273" s="89"/>
      <c r="C273" s="89"/>
    </row>
  </sheetData>
  <sheetProtection/>
  <mergeCells count="383">
    <mergeCell ref="A44:H44"/>
    <mergeCell ref="A47:H47"/>
    <mergeCell ref="A53:H53"/>
    <mergeCell ref="A54:H54"/>
    <mergeCell ref="A61:H61"/>
    <mergeCell ref="A39:H39"/>
    <mergeCell ref="A40:H40"/>
    <mergeCell ref="A45:H45"/>
    <mergeCell ref="A43:H43"/>
    <mergeCell ref="A41:G41"/>
    <mergeCell ref="D16:H16"/>
    <mergeCell ref="D17:H17"/>
    <mergeCell ref="F266:G266"/>
    <mergeCell ref="A14:H14"/>
    <mergeCell ref="A64:H64"/>
    <mergeCell ref="A33:H33"/>
    <mergeCell ref="A173:H173"/>
    <mergeCell ref="D30:H30"/>
    <mergeCell ref="D31:H31"/>
    <mergeCell ref="D26:H26"/>
    <mergeCell ref="A36:H36"/>
    <mergeCell ref="A38:H38"/>
    <mergeCell ref="A31:C31"/>
    <mergeCell ref="E1:H1"/>
    <mergeCell ref="D21:H21"/>
    <mergeCell ref="D22:H22"/>
    <mergeCell ref="D23:H23"/>
    <mergeCell ref="D24:H24"/>
    <mergeCell ref="D25:H25"/>
    <mergeCell ref="D15:H15"/>
    <mergeCell ref="A65:D65"/>
    <mergeCell ref="E67:H67"/>
    <mergeCell ref="E68:H68"/>
    <mergeCell ref="A66:D66"/>
    <mergeCell ref="A67:D67"/>
    <mergeCell ref="A68:D68"/>
    <mergeCell ref="E66:H66"/>
    <mergeCell ref="A83:G83"/>
    <mergeCell ref="A199:C199"/>
    <mergeCell ref="A200:C200"/>
    <mergeCell ref="A207:C207"/>
    <mergeCell ref="A191:C191"/>
    <mergeCell ref="F174:H174"/>
    <mergeCell ref="A185:C185"/>
    <mergeCell ref="A205:C205"/>
    <mergeCell ref="A198:C198"/>
    <mergeCell ref="A186:C186"/>
    <mergeCell ref="F152:G152"/>
    <mergeCell ref="F146:G146"/>
    <mergeCell ref="F145:G145"/>
    <mergeCell ref="A222:C222"/>
    <mergeCell ref="E65:H65"/>
    <mergeCell ref="A214:C214"/>
    <mergeCell ref="A75:C75"/>
    <mergeCell ref="A76:C76"/>
    <mergeCell ref="A77:C77"/>
    <mergeCell ref="A79:C79"/>
    <mergeCell ref="F154:G154"/>
    <mergeCell ref="F153:G153"/>
    <mergeCell ref="F170:G170"/>
    <mergeCell ref="F163:G163"/>
    <mergeCell ref="F164:G164"/>
    <mergeCell ref="F165:G165"/>
    <mergeCell ref="F166:G166"/>
    <mergeCell ref="F168:G168"/>
    <mergeCell ref="F169:G169"/>
    <mergeCell ref="F167:G167"/>
    <mergeCell ref="A246:C246"/>
    <mergeCell ref="A244:C244"/>
    <mergeCell ref="F259:H259"/>
    <mergeCell ref="F260:H260"/>
    <mergeCell ref="F261:H261"/>
    <mergeCell ref="F262:H262"/>
    <mergeCell ref="A247:C247"/>
    <mergeCell ref="A256:C256"/>
    <mergeCell ref="A255:C255"/>
    <mergeCell ref="A237:C237"/>
    <mergeCell ref="A264:D264"/>
    <mergeCell ref="A218:C218"/>
    <mergeCell ref="A220:C220"/>
    <mergeCell ref="A221:C221"/>
    <mergeCell ref="A229:C229"/>
    <mergeCell ref="A230:C230"/>
    <mergeCell ref="A260:B260"/>
    <mergeCell ref="D260:E260"/>
    <mergeCell ref="A258:G258"/>
    <mergeCell ref="A72:G72"/>
    <mergeCell ref="E69:H69"/>
    <mergeCell ref="E70:H70"/>
    <mergeCell ref="A259:B259"/>
    <mergeCell ref="D259:E259"/>
    <mergeCell ref="A223:C223"/>
    <mergeCell ref="A252:C252"/>
    <mergeCell ref="A235:C235"/>
    <mergeCell ref="A231:C231"/>
    <mergeCell ref="A251:C251"/>
    <mergeCell ref="F148:G148"/>
    <mergeCell ref="A135:E135"/>
    <mergeCell ref="F144:G144"/>
    <mergeCell ref="F142:G142"/>
    <mergeCell ref="F141:G141"/>
    <mergeCell ref="A85:E85"/>
    <mergeCell ref="F85:G85"/>
    <mergeCell ref="F117:G117"/>
    <mergeCell ref="F92:G92"/>
    <mergeCell ref="A129:E129"/>
    <mergeCell ref="F140:G140"/>
    <mergeCell ref="F135:G135"/>
    <mergeCell ref="F147:G147"/>
    <mergeCell ref="F143:G143"/>
    <mergeCell ref="F96:G96"/>
    <mergeCell ref="F134:G134"/>
    <mergeCell ref="F100:G100"/>
    <mergeCell ref="F101:G101"/>
    <mergeCell ref="F118:G118"/>
    <mergeCell ref="F126:G126"/>
    <mergeCell ref="A87:E87"/>
    <mergeCell ref="F88:G88"/>
    <mergeCell ref="F95:G95"/>
    <mergeCell ref="A90:E90"/>
    <mergeCell ref="A94:E94"/>
    <mergeCell ref="A89:E89"/>
    <mergeCell ref="F94:G94"/>
    <mergeCell ref="A22:C22"/>
    <mergeCell ref="A23:C23"/>
    <mergeCell ref="A30:C30"/>
    <mergeCell ref="A69:D69"/>
    <mergeCell ref="D73:E73"/>
    <mergeCell ref="A208:C208"/>
    <mergeCell ref="A73:C74"/>
    <mergeCell ref="A70:D70"/>
    <mergeCell ref="A194:C194"/>
    <mergeCell ref="A204:C204"/>
    <mergeCell ref="F171:G171"/>
    <mergeCell ref="A273:C273"/>
    <mergeCell ref="F265:G265"/>
    <mergeCell ref="F267:G267"/>
    <mergeCell ref="A266:D266"/>
    <mergeCell ref="A261:B261"/>
    <mergeCell ref="A262:B262"/>
    <mergeCell ref="D261:E261"/>
    <mergeCell ref="D262:E262"/>
    <mergeCell ref="A268:D268"/>
    <mergeCell ref="F269:G269"/>
    <mergeCell ref="A206:C206"/>
    <mergeCell ref="A211:C211"/>
    <mergeCell ref="F268:G268"/>
    <mergeCell ref="A250:C250"/>
    <mergeCell ref="A269:B269"/>
    <mergeCell ref="A239:C239"/>
    <mergeCell ref="A215:C215"/>
    <mergeCell ref="A212:C212"/>
    <mergeCell ref="A236:C236"/>
    <mergeCell ref="A226:C226"/>
    <mergeCell ref="A209:C209"/>
    <mergeCell ref="A233:C233"/>
    <mergeCell ref="A210:C210"/>
    <mergeCell ref="E174:E175"/>
    <mergeCell ref="A178:C178"/>
    <mergeCell ref="D174:D175"/>
    <mergeCell ref="A174:C175"/>
    <mergeCell ref="A187:C187"/>
    <mergeCell ref="A195:C195"/>
    <mergeCell ref="A203:C203"/>
    <mergeCell ref="A154:E154"/>
    <mergeCell ref="A164:E164"/>
    <mergeCell ref="A167:E167"/>
    <mergeCell ref="A180:C180"/>
    <mergeCell ref="A181:C181"/>
    <mergeCell ref="A190:C190"/>
    <mergeCell ref="A166:E166"/>
    <mergeCell ref="A188:C188"/>
    <mergeCell ref="A168:E168"/>
    <mergeCell ref="A127:E127"/>
    <mergeCell ref="A183:C183"/>
    <mergeCell ref="A148:E148"/>
    <mergeCell ref="A136:E136"/>
    <mergeCell ref="A176:C176"/>
    <mergeCell ref="A179:C179"/>
    <mergeCell ref="A146:E146"/>
    <mergeCell ref="A142:E142"/>
    <mergeCell ref="A169:E169"/>
    <mergeCell ref="A170:E170"/>
    <mergeCell ref="F84:G84"/>
    <mergeCell ref="F87:G87"/>
    <mergeCell ref="A78:C78"/>
    <mergeCell ref="F73:G73"/>
    <mergeCell ref="A165:E165"/>
    <mergeCell ref="A147:E147"/>
    <mergeCell ref="A163:E163"/>
    <mergeCell ref="F89:G89"/>
    <mergeCell ref="A88:E88"/>
    <mergeCell ref="A110:E110"/>
    <mergeCell ref="A111:E111"/>
    <mergeCell ref="A116:E116"/>
    <mergeCell ref="A115:E115"/>
    <mergeCell ref="A112:E112"/>
    <mergeCell ref="F110:G110"/>
    <mergeCell ref="F111:G111"/>
    <mergeCell ref="F113:G113"/>
    <mergeCell ref="F114:G114"/>
    <mergeCell ref="A113:E113"/>
    <mergeCell ref="F105:G105"/>
    <mergeCell ref="F91:G91"/>
    <mergeCell ref="A197:C197"/>
    <mergeCell ref="A196:C196"/>
    <mergeCell ref="A106:E106"/>
    <mergeCell ref="A107:E107"/>
    <mergeCell ref="A108:E108"/>
    <mergeCell ref="A153:E153"/>
    <mergeCell ref="F93:G93"/>
    <mergeCell ref="A102:E102"/>
    <mergeCell ref="A99:E99"/>
    <mergeCell ref="A101:E101"/>
    <mergeCell ref="F99:G99"/>
    <mergeCell ref="F98:G98"/>
    <mergeCell ref="A37:G37"/>
    <mergeCell ref="A133:E133"/>
    <mergeCell ref="F128:G128"/>
    <mergeCell ref="A93:E93"/>
    <mergeCell ref="A92:E92"/>
    <mergeCell ref="A91:E91"/>
    <mergeCell ref="A96:E96"/>
    <mergeCell ref="F86:G86"/>
    <mergeCell ref="F90:G90"/>
    <mergeCell ref="F130:G130"/>
    <mergeCell ref="A27:C27"/>
    <mergeCell ref="A28:C28"/>
    <mergeCell ref="D27:H27"/>
    <mergeCell ref="D28:H28"/>
    <mergeCell ref="F102:G102"/>
    <mergeCell ref="F106:G106"/>
    <mergeCell ref="A18:C18"/>
    <mergeCell ref="A20:C20"/>
    <mergeCell ref="A21:C21"/>
    <mergeCell ref="D20:H20"/>
    <mergeCell ref="D18:H18"/>
    <mergeCell ref="D19:H19"/>
    <mergeCell ref="E2:G2"/>
    <mergeCell ref="E3:G3"/>
    <mergeCell ref="E5:G5"/>
    <mergeCell ref="E4:G4"/>
    <mergeCell ref="F7:G7"/>
    <mergeCell ref="E8:G8"/>
    <mergeCell ref="A10:H10"/>
    <mergeCell ref="F6:G6"/>
    <mergeCell ref="A12:H12"/>
    <mergeCell ref="A254:C254"/>
    <mergeCell ref="A253:C253"/>
    <mergeCell ref="A228:C228"/>
    <mergeCell ref="A192:C192"/>
    <mergeCell ref="A213:C213"/>
    <mergeCell ref="A124:E124"/>
    <mergeCell ref="A126:E126"/>
    <mergeCell ref="F136:G136"/>
    <mergeCell ref="F137:G137"/>
    <mergeCell ref="A121:E121"/>
    <mergeCell ref="F127:G127"/>
    <mergeCell ref="A134:E134"/>
    <mergeCell ref="F132:G132"/>
    <mergeCell ref="F123:G123"/>
    <mergeCell ref="A125:E125"/>
    <mergeCell ref="F133:G133"/>
    <mergeCell ref="F129:G129"/>
    <mergeCell ref="F107:G107"/>
    <mergeCell ref="A128:E128"/>
    <mergeCell ref="F122:G122"/>
    <mergeCell ref="F121:G121"/>
    <mergeCell ref="F103:G103"/>
    <mergeCell ref="A123:E123"/>
    <mergeCell ref="A120:E120"/>
    <mergeCell ref="F120:G120"/>
    <mergeCell ref="F124:G124"/>
    <mergeCell ref="F112:G112"/>
    <mergeCell ref="A171:E171"/>
    <mergeCell ref="A140:E140"/>
    <mergeCell ref="A137:E137"/>
    <mergeCell ref="A141:E141"/>
    <mergeCell ref="A138:E138"/>
    <mergeCell ref="A155:E155"/>
    <mergeCell ref="A84:E84"/>
    <mergeCell ref="A156:E156"/>
    <mergeCell ref="A157:E157"/>
    <mergeCell ref="A131:E131"/>
    <mergeCell ref="A144:E144"/>
    <mergeCell ref="A143:E143"/>
    <mergeCell ref="A86:E86"/>
    <mergeCell ref="A145:E145"/>
    <mergeCell ref="A95:E95"/>
    <mergeCell ref="A97:E97"/>
    <mergeCell ref="F97:G97"/>
    <mergeCell ref="F108:G108"/>
    <mergeCell ref="A104:E104"/>
    <mergeCell ref="A109:E109"/>
    <mergeCell ref="A105:E105"/>
    <mergeCell ref="F104:G104"/>
    <mergeCell ref="F109:G109"/>
    <mergeCell ref="A100:E100"/>
    <mergeCell ref="A98:E98"/>
    <mergeCell ref="A103:E103"/>
    <mergeCell ref="A15:C15"/>
    <mergeCell ref="A16:C16"/>
    <mergeCell ref="A19:C19"/>
    <mergeCell ref="A24:C24"/>
    <mergeCell ref="A29:C29"/>
    <mergeCell ref="A35:G35"/>
    <mergeCell ref="D29:H29"/>
    <mergeCell ref="A17:C17"/>
    <mergeCell ref="A25:C25"/>
    <mergeCell ref="A26:C26"/>
    <mergeCell ref="A119:E119"/>
    <mergeCell ref="A117:E117"/>
    <mergeCell ref="F119:G119"/>
    <mergeCell ref="F115:G115"/>
    <mergeCell ref="F116:G116"/>
    <mergeCell ref="A114:E114"/>
    <mergeCell ref="F151:G151"/>
    <mergeCell ref="F138:G138"/>
    <mergeCell ref="A139:E139"/>
    <mergeCell ref="F139:G139"/>
    <mergeCell ref="A118:E118"/>
    <mergeCell ref="A132:E132"/>
    <mergeCell ref="A130:E130"/>
    <mergeCell ref="F125:G125"/>
    <mergeCell ref="F131:G131"/>
    <mergeCell ref="A122:E122"/>
    <mergeCell ref="A177:C177"/>
    <mergeCell ref="F156:G156"/>
    <mergeCell ref="A149:E149"/>
    <mergeCell ref="A151:E151"/>
    <mergeCell ref="A152:E152"/>
    <mergeCell ref="A150:E150"/>
    <mergeCell ref="F157:G157"/>
    <mergeCell ref="F155:G155"/>
    <mergeCell ref="F150:G150"/>
    <mergeCell ref="F149:G149"/>
    <mergeCell ref="F162:G162"/>
    <mergeCell ref="A159:E159"/>
    <mergeCell ref="F159:G159"/>
    <mergeCell ref="F160:G160"/>
    <mergeCell ref="F161:G161"/>
    <mergeCell ref="A161:E161"/>
    <mergeCell ref="A160:E160"/>
    <mergeCell ref="A42:H42"/>
    <mergeCell ref="A46:H46"/>
    <mergeCell ref="A241:C241"/>
    <mergeCell ref="A243:C243"/>
    <mergeCell ref="A216:C216"/>
    <mergeCell ref="A158:E158"/>
    <mergeCell ref="F158:G158"/>
    <mergeCell ref="A227:C227"/>
    <mergeCell ref="A224:C224"/>
    <mergeCell ref="A184:C184"/>
    <mergeCell ref="A52:H52"/>
    <mergeCell ref="A55:H55"/>
    <mergeCell ref="A234:C234"/>
    <mergeCell ref="A240:C240"/>
    <mergeCell ref="A238:C238"/>
    <mergeCell ref="A245:C245"/>
    <mergeCell ref="A242:C242"/>
    <mergeCell ref="A202:C202"/>
    <mergeCell ref="A182:C182"/>
    <mergeCell ref="A201:C201"/>
    <mergeCell ref="A48:H48"/>
    <mergeCell ref="A49:H49"/>
    <mergeCell ref="A50:H50"/>
    <mergeCell ref="A58:H58"/>
    <mergeCell ref="A59:H59"/>
    <mergeCell ref="F264:G264"/>
    <mergeCell ref="A217:C217"/>
    <mergeCell ref="A219:C219"/>
    <mergeCell ref="A225:C225"/>
    <mergeCell ref="A51:H51"/>
    <mergeCell ref="A60:H60"/>
    <mergeCell ref="A62:H62"/>
    <mergeCell ref="A56:H56"/>
    <mergeCell ref="A57:H57"/>
    <mergeCell ref="A248:C248"/>
    <mergeCell ref="A249:C249"/>
    <mergeCell ref="A232:C232"/>
    <mergeCell ref="A189:C189"/>
    <mergeCell ref="A193:C193"/>
    <mergeCell ref="A162:E162"/>
  </mergeCells>
  <hyperlinks>
    <hyperlink ref="D24" r:id="rId1" display="lovpu26@gmail.com"/>
  </hyperlinks>
  <printOptions/>
  <pageMargins left="0.5905511811023623" right="0.1968503937007874" top="0.8267716535433072" bottom="0.5905511811023623" header="0" footer="0"/>
  <pageSetup horizontalDpi="600" verticalDpi="600" orientation="portrait" paperSize="9" scale="95" r:id="rId2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SheetLayoutView="100" zoomScalePageLayoutView="0" workbookViewId="0" topLeftCell="A15">
      <selection activeCell="A28" sqref="A28:C29"/>
    </sheetView>
  </sheetViews>
  <sheetFormatPr defaultColWidth="9.00390625" defaultRowHeight="12.75"/>
  <cols>
    <col min="1" max="1" width="10.75390625" style="2" customWidth="1"/>
    <col min="2" max="2" width="11.75390625" style="2" customWidth="1"/>
    <col min="3" max="3" width="15.625" style="2" customWidth="1"/>
    <col min="4" max="4" width="11.25390625" style="3" customWidth="1"/>
    <col min="5" max="5" width="13.375" style="2" customWidth="1"/>
    <col min="6" max="6" width="12.875" style="2" customWidth="1"/>
    <col min="7" max="7" width="13.25390625" style="2" customWidth="1"/>
    <col min="8" max="8" width="12.25390625" style="2" customWidth="1"/>
    <col min="9" max="16384" width="9.125" style="2" customWidth="1"/>
  </cols>
  <sheetData>
    <row r="1" spans="4:8" ht="57" customHeight="1">
      <c r="D1" s="28"/>
      <c r="E1" s="112" t="s">
        <v>170</v>
      </c>
      <c r="F1" s="112"/>
      <c r="G1" s="112"/>
      <c r="H1" s="112"/>
    </row>
    <row r="2" spans="5:7" ht="12.75" customHeight="1">
      <c r="E2" s="88"/>
      <c r="F2" s="88"/>
      <c r="G2" s="88"/>
    </row>
    <row r="3" spans="5:7" ht="15">
      <c r="E3" s="89" t="s">
        <v>9</v>
      </c>
      <c r="F3" s="89"/>
      <c r="G3" s="89"/>
    </row>
    <row r="4" spans="5:7" ht="17.25" customHeight="1">
      <c r="E4" s="85" t="s">
        <v>203</v>
      </c>
      <c r="F4" s="85"/>
      <c r="G4" s="85"/>
    </row>
    <row r="5" spans="5:7" ht="15" customHeight="1">
      <c r="E5" s="90" t="s">
        <v>31</v>
      </c>
      <c r="F5" s="90"/>
      <c r="G5" s="90"/>
    </row>
    <row r="6" spans="5:7" ht="15">
      <c r="E6" s="9"/>
      <c r="F6" s="85" t="s">
        <v>204</v>
      </c>
      <c r="G6" s="85"/>
    </row>
    <row r="7" spans="5:7" ht="15" customHeight="1">
      <c r="E7" s="11" t="s">
        <v>11</v>
      </c>
      <c r="F7" s="90" t="s">
        <v>10</v>
      </c>
      <c r="G7" s="90"/>
    </row>
    <row r="8" spans="5:7" ht="26.25" customHeight="1">
      <c r="E8" s="90" t="s">
        <v>289</v>
      </c>
      <c r="F8" s="90"/>
      <c r="G8" s="90"/>
    </row>
    <row r="9" spans="1:8" ht="18.75" customHeight="1">
      <c r="A9" s="84" t="s">
        <v>221</v>
      </c>
      <c r="B9" s="84"/>
      <c r="C9" s="84"/>
      <c r="D9" s="84"/>
      <c r="E9" s="84"/>
      <c r="F9" s="84"/>
      <c r="G9" s="84"/>
      <c r="H9" s="84"/>
    </row>
    <row r="10" spans="1:7" ht="10.5" customHeight="1">
      <c r="A10" s="21"/>
      <c r="B10" s="21"/>
      <c r="C10" s="21"/>
      <c r="D10" s="21"/>
      <c r="E10" s="21"/>
      <c r="F10" s="21"/>
      <c r="G10" s="21"/>
    </row>
    <row r="11" spans="1:8" ht="18" customHeight="1">
      <c r="A11" s="86" t="s">
        <v>290</v>
      </c>
      <c r="B11" s="86"/>
      <c r="C11" s="86"/>
      <c r="D11" s="86"/>
      <c r="E11" s="86"/>
      <c r="F11" s="86"/>
      <c r="G11" s="86"/>
      <c r="H11" s="86"/>
    </row>
    <row r="12" spans="1:7" ht="18.75">
      <c r="A12" s="21"/>
      <c r="B12" s="21"/>
      <c r="C12" s="21"/>
      <c r="D12" s="21"/>
      <c r="E12" s="21"/>
      <c r="F12" s="21"/>
      <c r="G12" s="21"/>
    </row>
    <row r="13" spans="1:8" ht="18" customHeight="1">
      <c r="A13" s="108" t="s">
        <v>72</v>
      </c>
      <c r="B13" s="108"/>
      <c r="C13" s="108"/>
      <c r="D13" s="108"/>
      <c r="E13" s="108"/>
      <c r="F13" s="108"/>
      <c r="G13" s="108"/>
      <c r="H13" s="108"/>
    </row>
    <row r="14" spans="1:8" ht="15.75" customHeight="1">
      <c r="A14" s="99" t="s">
        <v>0</v>
      </c>
      <c r="B14" s="100"/>
      <c r="C14" s="101"/>
      <c r="D14" s="97" t="s">
        <v>174</v>
      </c>
      <c r="E14" s="97" t="s">
        <v>3</v>
      </c>
      <c r="F14" s="75" t="s">
        <v>5</v>
      </c>
      <c r="G14" s="75"/>
      <c r="H14" s="75"/>
    </row>
    <row r="15" spans="1:8" ht="105.75" customHeight="1">
      <c r="A15" s="102"/>
      <c r="B15" s="85"/>
      <c r="C15" s="103"/>
      <c r="D15" s="98"/>
      <c r="E15" s="98"/>
      <c r="F15" s="7" t="s">
        <v>171</v>
      </c>
      <c r="G15" s="2" t="s">
        <v>172</v>
      </c>
      <c r="H15" s="7" t="s">
        <v>173</v>
      </c>
    </row>
    <row r="16" spans="1:8" ht="19.5" customHeight="1">
      <c r="A16" s="93" t="s">
        <v>4</v>
      </c>
      <c r="B16" s="94"/>
      <c r="C16" s="95"/>
      <c r="D16" s="7" t="s">
        <v>17</v>
      </c>
      <c r="E16" s="35">
        <f>E24+E32+E27</f>
        <v>407401.96</v>
      </c>
      <c r="F16" s="35">
        <f>F24</f>
        <v>0</v>
      </c>
      <c r="G16" s="35">
        <f>G24</f>
        <v>0</v>
      </c>
      <c r="H16" s="35">
        <f>H27+H32</f>
        <v>407401.96</v>
      </c>
    </row>
    <row r="17" spans="1:8" ht="15.75" customHeight="1">
      <c r="A17" s="60" t="s">
        <v>5</v>
      </c>
      <c r="B17" s="61"/>
      <c r="C17" s="62"/>
      <c r="D17" s="7" t="s">
        <v>17</v>
      </c>
      <c r="E17" s="32"/>
      <c r="F17" s="32"/>
      <c r="G17" s="32"/>
      <c r="H17" s="32"/>
    </row>
    <row r="18" spans="1:8" ht="31.5" customHeight="1">
      <c r="A18" s="57" t="s">
        <v>150</v>
      </c>
      <c r="B18" s="58"/>
      <c r="C18" s="59"/>
      <c r="D18" s="7" t="s">
        <v>17</v>
      </c>
      <c r="E18" s="35">
        <f aca="true" t="shared" si="0" ref="E18:E35">F18+G18+H18</f>
        <v>0</v>
      </c>
      <c r="F18" s="32">
        <f>F20+F21+F22+F23</f>
        <v>0</v>
      </c>
      <c r="G18" s="32"/>
      <c r="H18" s="32"/>
    </row>
    <row r="19" spans="1:8" ht="16.5" customHeight="1">
      <c r="A19" s="60" t="s">
        <v>5</v>
      </c>
      <c r="B19" s="61"/>
      <c r="C19" s="62"/>
      <c r="D19" s="7"/>
      <c r="E19" s="35">
        <f t="shared" si="0"/>
        <v>0</v>
      </c>
      <c r="F19" s="32"/>
      <c r="G19" s="32"/>
      <c r="H19" s="32"/>
    </row>
    <row r="20" spans="1:8" ht="16.5" customHeight="1">
      <c r="A20" s="60" t="s">
        <v>24</v>
      </c>
      <c r="B20" s="61"/>
      <c r="C20" s="62"/>
      <c r="D20" s="7"/>
      <c r="E20" s="35">
        <f t="shared" si="0"/>
        <v>0</v>
      </c>
      <c r="F20" s="32"/>
      <c r="G20" s="32"/>
      <c r="H20" s="32"/>
    </row>
    <row r="21" spans="1:8" ht="16.5" customHeight="1">
      <c r="A21" s="60" t="s">
        <v>25</v>
      </c>
      <c r="B21" s="61"/>
      <c r="C21" s="62"/>
      <c r="D21" s="7"/>
      <c r="E21" s="35">
        <f t="shared" si="0"/>
        <v>0</v>
      </c>
      <c r="F21" s="32"/>
      <c r="G21" s="32"/>
      <c r="H21" s="32"/>
    </row>
    <row r="22" spans="1:8" ht="16.5" customHeight="1">
      <c r="A22" s="60" t="s">
        <v>216</v>
      </c>
      <c r="B22" s="61"/>
      <c r="C22" s="62"/>
      <c r="D22" s="7"/>
      <c r="E22" s="35">
        <f t="shared" si="0"/>
        <v>0</v>
      </c>
      <c r="F22" s="32"/>
      <c r="G22" s="32"/>
      <c r="H22" s="32"/>
    </row>
    <row r="23" spans="1:8" ht="16.5" customHeight="1">
      <c r="A23" s="57" t="s">
        <v>151</v>
      </c>
      <c r="B23" s="58"/>
      <c r="C23" s="59"/>
      <c r="D23" s="7" t="s">
        <v>17</v>
      </c>
      <c r="E23" s="35">
        <f t="shared" si="0"/>
        <v>0</v>
      </c>
      <c r="F23" s="32"/>
      <c r="G23" s="32"/>
      <c r="H23" s="32"/>
    </row>
    <row r="24" spans="1:8" ht="16.5" customHeight="1">
      <c r="A24" s="57" t="s">
        <v>175</v>
      </c>
      <c r="B24" s="58"/>
      <c r="C24" s="59"/>
      <c r="D24" s="7" t="s">
        <v>17</v>
      </c>
      <c r="E24" s="35">
        <f t="shared" si="0"/>
        <v>0</v>
      </c>
      <c r="F24" s="32"/>
      <c r="G24" s="32"/>
      <c r="H24" s="32"/>
    </row>
    <row r="25" spans="1:8" ht="16.5" customHeight="1">
      <c r="A25" s="57" t="s">
        <v>176</v>
      </c>
      <c r="B25" s="58"/>
      <c r="C25" s="59"/>
      <c r="D25" s="7"/>
      <c r="E25" s="35">
        <f t="shared" si="0"/>
        <v>0</v>
      </c>
      <c r="F25" s="32"/>
      <c r="G25" s="32"/>
      <c r="H25" s="32"/>
    </row>
    <row r="26" spans="1:8" ht="16.5" customHeight="1">
      <c r="A26" s="57" t="s">
        <v>201</v>
      </c>
      <c r="B26" s="58"/>
      <c r="C26" s="59"/>
      <c r="D26" s="7" t="s">
        <v>17</v>
      </c>
      <c r="E26" s="35">
        <f t="shared" si="0"/>
        <v>0</v>
      </c>
      <c r="F26" s="32"/>
      <c r="G26" s="32"/>
      <c r="H26" s="32"/>
    </row>
    <row r="27" spans="1:8" ht="91.5" customHeight="1">
      <c r="A27" s="57" t="s">
        <v>177</v>
      </c>
      <c r="B27" s="58"/>
      <c r="C27" s="59"/>
      <c r="D27" s="7" t="s">
        <v>17</v>
      </c>
      <c r="E27" s="35">
        <f>H27</f>
        <v>332401.96</v>
      </c>
      <c r="F27" s="32"/>
      <c r="G27" s="32" t="s">
        <v>16</v>
      </c>
      <c r="H27" s="35">
        <f>H29</f>
        <v>332401.96</v>
      </c>
    </row>
    <row r="28" spans="1:8" ht="16.5" customHeight="1">
      <c r="A28" s="60" t="s">
        <v>5</v>
      </c>
      <c r="B28" s="61"/>
      <c r="C28" s="62"/>
      <c r="D28" s="7" t="s">
        <v>17</v>
      </c>
      <c r="E28" s="35">
        <f t="shared" si="0"/>
        <v>0</v>
      </c>
      <c r="F28" s="32"/>
      <c r="G28" s="32"/>
      <c r="H28" s="32"/>
    </row>
    <row r="29" spans="1:8" ht="16.5" customHeight="1">
      <c r="A29" s="60" t="s">
        <v>24</v>
      </c>
      <c r="B29" s="61"/>
      <c r="C29" s="62"/>
      <c r="D29" s="7" t="s">
        <v>17</v>
      </c>
      <c r="E29" s="35">
        <f t="shared" si="0"/>
        <v>332401.96</v>
      </c>
      <c r="F29" s="32"/>
      <c r="G29" s="32"/>
      <c r="H29" s="32">
        <v>332401.96</v>
      </c>
    </row>
    <row r="30" spans="1:8" ht="16.5" customHeight="1">
      <c r="A30" s="60" t="s">
        <v>25</v>
      </c>
      <c r="B30" s="61"/>
      <c r="C30" s="62"/>
      <c r="D30" s="7" t="s">
        <v>17</v>
      </c>
      <c r="E30" s="35">
        <f t="shared" si="0"/>
        <v>0</v>
      </c>
      <c r="F30" s="32"/>
      <c r="G30" s="32"/>
      <c r="H30" s="32"/>
    </row>
    <row r="31" spans="1:8" ht="16.5" customHeight="1">
      <c r="A31" s="79"/>
      <c r="B31" s="80"/>
      <c r="C31" s="81"/>
      <c r="D31" s="7"/>
      <c r="E31" s="35">
        <f t="shared" si="0"/>
        <v>0</v>
      </c>
      <c r="F31" s="32"/>
      <c r="G31" s="32"/>
      <c r="H31" s="32"/>
    </row>
    <row r="32" spans="1:8" ht="31.5" customHeight="1">
      <c r="A32" s="60" t="s">
        <v>26</v>
      </c>
      <c r="B32" s="61"/>
      <c r="C32" s="62"/>
      <c r="D32" s="7" t="s">
        <v>17</v>
      </c>
      <c r="E32" s="35">
        <f t="shared" si="0"/>
        <v>75000</v>
      </c>
      <c r="F32" s="32"/>
      <c r="G32" s="32"/>
      <c r="H32" s="34">
        <f>H34</f>
        <v>75000</v>
      </c>
    </row>
    <row r="33" spans="1:8" ht="16.5" customHeight="1">
      <c r="A33" s="60" t="s">
        <v>5</v>
      </c>
      <c r="B33" s="61"/>
      <c r="C33" s="62"/>
      <c r="D33" s="19" t="s">
        <v>17</v>
      </c>
      <c r="E33" s="35">
        <f t="shared" si="0"/>
        <v>0</v>
      </c>
      <c r="F33" s="33"/>
      <c r="G33" s="33"/>
      <c r="H33" s="32"/>
    </row>
    <row r="34" spans="1:8" ht="62.25" customHeight="1">
      <c r="A34" s="60" t="s">
        <v>217</v>
      </c>
      <c r="B34" s="61"/>
      <c r="C34" s="62"/>
      <c r="D34" s="7"/>
      <c r="E34" s="35">
        <f t="shared" si="0"/>
        <v>75000</v>
      </c>
      <c r="F34" s="32"/>
      <c r="G34" s="32"/>
      <c r="H34" s="32">
        <v>75000</v>
      </c>
    </row>
    <row r="35" spans="1:8" ht="16.5" customHeight="1">
      <c r="A35" s="60" t="s">
        <v>178</v>
      </c>
      <c r="B35" s="61"/>
      <c r="C35" s="62"/>
      <c r="D35" s="7" t="s">
        <v>17</v>
      </c>
      <c r="E35" s="35">
        <f t="shared" si="0"/>
        <v>0</v>
      </c>
      <c r="F35" s="32"/>
      <c r="G35" s="32"/>
      <c r="H35" s="32"/>
    </row>
    <row r="36" spans="1:8" s="15" customFormat="1" ht="16.5" customHeight="1">
      <c r="A36" s="93" t="s">
        <v>6</v>
      </c>
      <c r="B36" s="94"/>
      <c r="C36" s="95"/>
      <c r="D36" s="10">
        <v>900</v>
      </c>
      <c r="E36" s="35">
        <f>E38+E39+E44+E45+E46+E50+E51+E60+E68+E69+E75+E84+E52</f>
        <v>407401.95999999996</v>
      </c>
      <c r="F36" s="35">
        <f>F38+F39+F44+F45+F46+F50+F51+F60+F68+F69+F75+F84+F52</f>
        <v>1.1641532182693481E-10</v>
      </c>
      <c r="G36" s="35">
        <f>G38+G39+G44+G45+G46+G50+G51+G60+G68+G69+G75+G84+G52</f>
        <v>0</v>
      </c>
      <c r="H36" s="35">
        <f>H38+H39+H44+H45+H46+H50+H51+H60+H68+H69+H75+H84+H52</f>
        <v>407401.9600000001</v>
      </c>
    </row>
    <row r="37" spans="1:8" ht="16.5" customHeight="1">
      <c r="A37" s="60" t="s">
        <v>5</v>
      </c>
      <c r="B37" s="61"/>
      <c r="C37" s="62"/>
      <c r="D37" s="7"/>
      <c r="E37" s="32"/>
      <c r="F37" s="32"/>
      <c r="G37" s="32"/>
      <c r="H37" s="32"/>
    </row>
    <row r="38" spans="1:8" ht="16.5" customHeight="1">
      <c r="A38" s="76" t="s">
        <v>181</v>
      </c>
      <c r="B38" s="77"/>
      <c r="C38" s="78"/>
      <c r="D38" s="10">
        <v>211</v>
      </c>
      <c r="E38" s="34">
        <f>F38+G38+H38</f>
        <v>278743.51</v>
      </c>
      <c r="F38" s="35">
        <v>0</v>
      </c>
      <c r="G38" s="34">
        <v>0</v>
      </c>
      <c r="H38" s="34">
        <v>278743.51</v>
      </c>
    </row>
    <row r="39" spans="1:8" ht="16.5" customHeight="1">
      <c r="A39" s="76" t="s">
        <v>179</v>
      </c>
      <c r="B39" s="77"/>
      <c r="C39" s="78"/>
      <c r="D39" s="10">
        <v>212</v>
      </c>
      <c r="E39" s="34">
        <f>F39+G39+H39</f>
        <v>-127893.92</v>
      </c>
      <c r="F39" s="34">
        <f>F41+F42+F43</f>
        <v>-124993.92</v>
      </c>
      <c r="G39" s="35">
        <f>G41+G42+G43</f>
        <v>0</v>
      </c>
      <c r="H39" s="35">
        <f>H41+H42+H43</f>
        <v>-2900</v>
      </c>
    </row>
    <row r="40" spans="1:8" ht="16.5" customHeight="1">
      <c r="A40" s="57" t="s">
        <v>1</v>
      </c>
      <c r="B40" s="58"/>
      <c r="C40" s="59"/>
      <c r="D40" s="26"/>
      <c r="E40" s="32"/>
      <c r="F40" s="32"/>
      <c r="G40" s="32"/>
      <c r="H40" s="32"/>
    </row>
    <row r="41" spans="1:8" ht="16.5" customHeight="1">
      <c r="A41" s="66" t="s">
        <v>152</v>
      </c>
      <c r="B41" s="67"/>
      <c r="C41" s="68"/>
      <c r="D41" s="13">
        <v>21201</v>
      </c>
      <c r="E41" s="32">
        <f>F41+G41+H41</f>
        <v>-17900</v>
      </c>
      <c r="F41" s="32">
        <v>-15000</v>
      </c>
      <c r="G41" s="32"/>
      <c r="H41" s="32">
        <f>-2900</f>
        <v>-2900</v>
      </c>
    </row>
    <row r="42" spans="1:8" ht="45.75" customHeight="1">
      <c r="A42" s="60" t="s">
        <v>153</v>
      </c>
      <c r="B42" s="61"/>
      <c r="C42" s="62"/>
      <c r="D42" s="13">
        <v>21202</v>
      </c>
      <c r="E42" s="32">
        <f>F42+G42+H42</f>
        <v>8257.74</v>
      </c>
      <c r="F42" s="32">
        <v>8257.74</v>
      </c>
      <c r="G42" s="32"/>
      <c r="H42" s="32"/>
    </row>
    <row r="43" spans="1:8" ht="16.5" customHeight="1">
      <c r="A43" s="57" t="s">
        <v>154</v>
      </c>
      <c r="B43" s="58"/>
      <c r="C43" s="59"/>
      <c r="D43" s="13">
        <v>21299</v>
      </c>
      <c r="E43" s="32">
        <f>F43+G43+H43</f>
        <v>-118251.66</v>
      </c>
      <c r="F43" s="32">
        <v>-118251.66</v>
      </c>
      <c r="G43" s="32"/>
      <c r="H43" s="32"/>
    </row>
    <row r="44" spans="1:8" ht="31.5" customHeight="1">
      <c r="A44" s="76" t="s">
        <v>18</v>
      </c>
      <c r="B44" s="77"/>
      <c r="C44" s="78"/>
      <c r="D44" s="10">
        <v>213</v>
      </c>
      <c r="E44" s="34">
        <f>F44+G44+H44</f>
        <v>-669323.17</v>
      </c>
      <c r="F44" s="34">
        <v>-628913</v>
      </c>
      <c r="G44" s="34">
        <v>0</v>
      </c>
      <c r="H44" s="34">
        <v>-40410.17</v>
      </c>
    </row>
    <row r="45" spans="1:8" ht="16.5" customHeight="1">
      <c r="A45" s="93" t="s">
        <v>19</v>
      </c>
      <c r="B45" s="94"/>
      <c r="C45" s="95"/>
      <c r="D45" s="27">
        <v>221</v>
      </c>
      <c r="E45" s="34">
        <f>F45+G45+H45</f>
        <v>-500.67</v>
      </c>
      <c r="F45" s="34">
        <v>-500.67</v>
      </c>
      <c r="G45" s="35">
        <v>0</v>
      </c>
      <c r="H45" s="35">
        <v>0</v>
      </c>
    </row>
    <row r="46" spans="1:8" ht="16.5" customHeight="1">
      <c r="A46" s="76" t="s">
        <v>180</v>
      </c>
      <c r="B46" s="77"/>
      <c r="C46" s="78"/>
      <c r="D46" s="10">
        <v>222</v>
      </c>
      <c r="E46" s="34">
        <f>E48+E49</f>
        <v>-17567.2</v>
      </c>
      <c r="F46" s="34">
        <f>F48+F49</f>
        <v>-50291.21000000001</v>
      </c>
      <c r="G46" s="34">
        <f>G48+G49</f>
        <v>0</v>
      </c>
      <c r="H46" s="34">
        <f>H48+H49</f>
        <v>32724.010000000002</v>
      </c>
    </row>
    <row r="47" spans="1:8" ht="16.5" customHeight="1">
      <c r="A47" s="57" t="s">
        <v>1</v>
      </c>
      <c r="B47" s="58"/>
      <c r="C47" s="59"/>
      <c r="D47" s="26"/>
      <c r="E47" s="32"/>
      <c r="F47" s="32"/>
      <c r="G47" s="32"/>
      <c r="H47" s="32"/>
    </row>
    <row r="48" spans="1:8" ht="16.5" customHeight="1">
      <c r="A48" s="60" t="s">
        <v>152</v>
      </c>
      <c r="B48" s="61"/>
      <c r="C48" s="62"/>
      <c r="D48" s="13">
        <v>22201</v>
      </c>
      <c r="E48" s="32">
        <f>F48+G48+H48</f>
        <v>-12463.52</v>
      </c>
      <c r="F48" s="32">
        <v>-11665.02</v>
      </c>
      <c r="G48" s="32"/>
      <c r="H48" s="32">
        <v>-798.5</v>
      </c>
    </row>
    <row r="49" spans="1:8" ht="30" customHeight="1">
      <c r="A49" s="57" t="s">
        <v>155</v>
      </c>
      <c r="B49" s="58"/>
      <c r="C49" s="59"/>
      <c r="D49" s="13">
        <v>22299</v>
      </c>
      <c r="E49" s="37">
        <f>F49+G49+H49</f>
        <v>-5103.68</v>
      </c>
      <c r="F49" s="32">
        <v>-38626.19</v>
      </c>
      <c r="G49" s="32"/>
      <c r="H49" s="32">
        <v>33522.51</v>
      </c>
    </row>
    <row r="50" spans="1:8" ht="16.5" customHeight="1">
      <c r="A50" s="93" t="s">
        <v>20</v>
      </c>
      <c r="B50" s="94"/>
      <c r="C50" s="95"/>
      <c r="D50" s="27">
        <v>223</v>
      </c>
      <c r="E50" s="34">
        <f>F50+G50+H50</f>
        <v>34238.76</v>
      </c>
      <c r="F50" s="35">
        <v>-11361.24</v>
      </c>
      <c r="G50" s="35">
        <v>0</v>
      </c>
      <c r="H50" s="35">
        <v>45600</v>
      </c>
    </row>
    <row r="51" spans="1:8" ht="30" customHeight="1">
      <c r="A51" s="93" t="s">
        <v>21</v>
      </c>
      <c r="B51" s="94"/>
      <c r="C51" s="95"/>
      <c r="D51" s="27">
        <v>224</v>
      </c>
      <c r="E51" s="35">
        <f>F51+G51+H51</f>
        <v>13166.68</v>
      </c>
      <c r="F51" s="35">
        <v>13166.68</v>
      </c>
      <c r="G51" s="35">
        <v>0</v>
      </c>
      <c r="H51" s="35">
        <v>0</v>
      </c>
    </row>
    <row r="52" spans="1:8" ht="31.5" customHeight="1">
      <c r="A52" s="76" t="s">
        <v>182</v>
      </c>
      <c r="B52" s="77"/>
      <c r="C52" s="78"/>
      <c r="D52" s="10">
        <v>225</v>
      </c>
      <c r="E52" s="34">
        <f>E54+E55+E56+E57+E58+E59</f>
        <v>86229.75</v>
      </c>
      <c r="F52" s="34">
        <f>F54+F55+F56+F57+F58+F59</f>
        <v>86229.75</v>
      </c>
      <c r="G52" s="34">
        <f>G54+G55+G56+G57+G58+G59</f>
        <v>0</v>
      </c>
      <c r="H52" s="35">
        <v>0</v>
      </c>
    </row>
    <row r="53" spans="1:8" ht="16.5" customHeight="1">
      <c r="A53" s="57" t="s">
        <v>1</v>
      </c>
      <c r="B53" s="58"/>
      <c r="C53" s="59"/>
      <c r="D53" s="26"/>
      <c r="E53" s="32"/>
      <c r="F53" s="32"/>
      <c r="G53" s="32"/>
      <c r="H53" s="32"/>
    </row>
    <row r="54" spans="1:8" ht="30.75" customHeight="1">
      <c r="A54" s="60" t="s">
        <v>156</v>
      </c>
      <c r="B54" s="61"/>
      <c r="C54" s="62"/>
      <c r="D54" s="13">
        <v>22501</v>
      </c>
      <c r="E54" s="37">
        <f aca="true" t="shared" si="1" ref="E54:E59">F54+G54+H54</f>
        <v>-44694.58</v>
      </c>
      <c r="F54" s="32">
        <v>-44694.58</v>
      </c>
      <c r="G54" s="32"/>
      <c r="H54" s="32"/>
    </row>
    <row r="55" spans="1:8" ht="16.5" customHeight="1">
      <c r="A55" s="57" t="s">
        <v>183</v>
      </c>
      <c r="B55" s="58"/>
      <c r="C55" s="59"/>
      <c r="D55" s="13">
        <v>22502</v>
      </c>
      <c r="E55" s="37">
        <f t="shared" si="1"/>
        <v>-5901</v>
      </c>
      <c r="F55" s="32">
        <v>-5901</v>
      </c>
      <c r="G55" s="32"/>
      <c r="H55" s="32"/>
    </row>
    <row r="56" spans="1:8" ht="31.5" customHeight="1">
      <c r="A56" s="57" t="s">
        <v>157</v>
      </c>
      <c r="B56" s="58"/>
      <c r="C56" s="59"/>
      <c r="D56" s="13">
        <v>22503</v>
      </c>
      <c r="E56" s="37">
        <f t="shared" si="1"/>
        <v>-26056.12</v>
      </c>
      <c r="F56" s="32">
        <v>-26056.12</v>
      </c>
      <c r="G56" s="32"/>
      <c r="H56" s="32"/>
    </row>
    <row r="57" spans="1:8" ht="30.75" customHeight="1">
      <c r="A57" s="57" t="s">
        <v>158</v>
      </c>
      <c r="B57" s="58"/>
      <c r="C57" s="59"/>
      <c r="D57" s="13">
        <v>22504</v>
      </c>
      <c r="E57" s="37">
        <f t="shared" si="1"/>
        <v>0</v>
      </c>
      <c r="F57" s="32"/>
      <c r="G57" s="32"/>
      <c r="H57" s="32"/>
    </row>
    <row r="58" spans="1:8" ht="16.5" customHeight="1">
      <c r="A58" s="57" t="s">
        <v>184</v>
      </c>
      <c r="B58" s="58"/>
      <c r="C58" s="59"/>
      <c r="D58" s="13">
        <v>22505</v>
      </c>
      <c r="E58" s="32">
        <f t="shared" si="1"/>
        <v>136808.71</v>
      </c>
      <c r="F58" s="32">
        <v>136808.71</v>
      </c>
      <c r="G58" s="32"/>
      <c r="H58" s="32"/>
    </row>
    <row r="59" spans="1:8" ht="30.75" customHeight="1">
      <c r="A59" s="57" t="s">
        <v>159</v>
      </c>
      <c r="B59" s="58"/>
      <c r="C59" s="59"/>
      <c r="D59" s="13">
        <v>22599</v>
      </c>
      <c r="E59" s="32">
        <f t="shared" si="1"/>
        <v>26072.74</v>
      </c>
      <c r="F59" s="32">
        <v>26072.74</v>
      </c>
      <c r="G59" s="32"/>
      <c r="H59" s="32"/>
    </row>
    <row r="60" spans="1:8" ht="16.5" customHeight="1">
      <c r="A60" s="76" t="s">
        <v>185</v>
      </c>
      <c r="B60" s="77"/>
      <c r="C60" s="78"/>
      <c r="D60" s="10">
        <v>226</v>
      </c>
      <c r="E60" s="34">
        <f>E62+E63+E64+E65+E66+E67</f>
        <v>107690.26</v>
      </c>
      <c r="F60" s="34">
        <f>F62+F63+F64+F65+F66+F67</f>
        <v>90910.84999999999</v>
      </c>
      <c r="G60" s="34">
        <f>G62+G63+G64+G65+G66+G67</f>
        <v>0</v>
      </c>
      <c r="H60" s="34">
        <f>H62+H63+H64+H65+H66+H67</f>
        <v>16779.409999999996</v>
      </c>
    </row>
    <row r="61" spans="1:8" ht="15.75" customHeight="1">
      <c r="A61" s="57" t="s">
        <v>1</v>
      </c>
      <c r="B61" s="58"/>
      <c r="C61" s="59"/>
      <c r="D61" s="26"/>
      <c r="E61" s="32"/>
      <c r="F61" s="32"/>
      <c r="G61" s="32"/>
      <c r="H61" s="32"/>
    </row>
    <row r="62" spans="1:8" ht="31.5" customHeight="1">
      <c r="A62" s="60" t="s">
        <v>160</v>
      </c>
      <c r="B62" s="61"/>
      <c r="C62" s="62"/>
      <c r="D62" s="13">
        <v>22601</v>
      </c>
      <c r="E62" s="32">
        <f aca="true" t="shared" si="2" ref="E62:E67">F62+G62+H62</f>
        <v>0</v>
      </c>
      <c r="F62" s="32"/>
      <c r="G62" s="32"/>
      <c r="H62" s="32"/>
    </row>
    <row r="63" spans="1:8" ht="16.5" customHeight="1">
      <c r="A63" s="60" t="s">
        <v>161</v>
      </c>
      <c r="B63" s="61"/>
      <c r="C63" s="62"/>
      <c r="D63" s="13">
        <v>22602</v>
      </c>
      <c r="E63" s="32">
        <f t="shared" si="2"/>
        <v>-77474</v>
      </c>
      <c r="F63" s="32">
        <f>-24306-42520</f>
        <v>-66826</v>
      </c>
      <c r="G63" s="32"/>
      <c r="H63" s="32">
        <v>-10648</v>
      </c>
    </row>
    <row r="64" spans="1:8" ht="16.5" customHeight="1">
      <c r="A64" s="57" t="s">
        <v>162</v>
      </c>
      <c r="B64" s="58"/>
      <c r="C64" s="58"/>
      <c r="D64" s="13">
        <v>22603</v>
      </c>
      <c r="E64" s="32">
        <f t="shared" si="2"/>
        <v>-6518.51</v>
      </c>
      <c r="F64" s="32">
        <v>-6518.51</v>
      </c>
      <c r="G64" s="32"/>
      <c r="H64" s="32"/>
    </row>
    <row r="65" spans="1:8" ht="16.5" customHeight="1">
      <c r="A65" s="65" t="s">
        <v>152</v>
      </c>
      <c r="B65" s="65"/>
      <c r="C65" s="65"/>
      <c r="D65" s="13">
        <v>22604</v>
      </c>
      <c r="E65" s="32">
        <f t="shared" si="2"/>
        <v>-21319</v>
      </c>
      <c r="F65" s="32">
        <v>-7334</v>
      </c>
      <c r="G65" s="32"/>
      <c r="H65" s="32">
        <v>-13985</v>
      </c>
    </row>
    <row r="66" spans="1:8" ht="31.5" customHeight="1">
      <c r="A66" s="65" t="s">
        <v>163</v>
      </c>
      <c r="B66" s="65"/>
      <c r="C66" s="65"/>
      <c r="D66" s="13">
        <v>22605</v>
      </c>
      <c r="E66" s="32">
        <f t="shared" si="2"/>
        <v>2000</v>
      </c>
      <c r="F66" s="32"/>
      <c r="G66" s="32"/>
      <c r="H66" s="32">
        <v>2000</v>
      </c>
    </row>
    <row r="67" spans="1:8" ht="31.5" customHeight="1">
      <c r="A67" s="57" t="s">
        <v>164</v>
      </c>
      <c r="B67" s="58"/>
      <c r="C67" s="58"/>
      <c r="D67" s="13">
        <v>22699</v>
      </c>
      <c r="E67" s="32">
        <f t="shared" si="2"/>
        <v>211001.77</v>
      </c>
      <c r="F67" s="32">
        <v>171589.36</v>
      </c>
      <c r="G67" s="32"/>
      <c r="H67" s="32">
        <f>39882.27-469.86</f>
        <v>39412.409999999996</v>
      </c>
    </row>
    <row r="68" spans="1:8" ht="31.5" customHeight="1">
      <c r="A68" s="87" t="s">
        <v>22</v>
      </c>
      <c r="B68" s="87"/>
      <c r="C68" s="87"/>
      <c r="D68" s="27">
        <v>262</v>
      </c>
      <c r="E68" s="34">
        <f>F68+G68+H68</f>
        <v>-283484.73</v>
      </c>
      <c r="F68" s="34">
        <v>-283484.73</v>
      </c>
      <c r="G68" s="34">
        <v>0</v>
      </c>
      <c r="H68" s="34">
        <v>0</v>
      </c>
    </row>
    <row r="69" spans="1:8" ht="16.5" customHeight="1">
      <c r="A69" s="76" t="s">
        <v>186</v>
      </c>
      <c r="B69" s="77"/>
      <c r="C69" s="78"/>
      <c r="D69" s="10">
        <v>290</v>
      </c>
      <c r="E69" s="34">
        <f>E71+E72+E73+E74</f>
        <v>196228.31</v>
      </c>
      <c r="F69" s="34">
        <f>F71+F72+F73+F74</f>
        <v>199702</v>
      </c>
      <c r="G69" s="34">
        <f>G71+G72+G73+G74</f>
        <v>0</v>
      </c>
      <c r="H69" s="34">
        <f>H71+H72+H73+H74</f>
        <v>-3473.69</v>
      </c>
    </row>
    <row r="70" spans="1:8" ht="13.5" customHeight="1">
      <c r="A70" s="57" t="s">
        <v>1</v>
      </c>
      <c r="B70" s="58"/>
      <c r="C70" s="59"/>
      <c r="D70" s="26"/>
      <c r="E70" s="32"/>
      <c r="F70" s="32"/>
      <c r="G70" s="32"/>
      <c r="H70" s="32"/>
    </row>
    <row r="71" spans="1:8" ht="16.5" customHeight="1">
      <c r="A71" s="65" t="s">
        <v>165</v>
      </c>
      <c r="B71" s="65"/>
      <c r="C71" s="65"/>
      <c r="D71" s="13">
        <v>29001</v>
      </c>
      <c r="E71" s="32">
        <f>F71+G71+H71</f>
        <v>-22482.359999999997</v>
      </c>
      <c r="F71" s="32">
        <v>-22048.67</v>
      </c>
      <c r="G71" s="32"/>
      <c r="H71" s="32">
        <v>-433.69</v>
      </c>
    </row>
    <row r="72" spans="1:8" ht="16.5" customHeight="1">
      <c r="A72" s="57" t="s">
        <v>166</v>
      </c>
      <c r="B72" s="58"/>
      <c r="C72" s="59"/>
      <c r="D72" s="13">
        <v>29002</v>
      </c>
      <c r="E72" s="32">
        <f>F72+G72+H72</f>
        <v>83236.67000000001</v>
      </c>
      <c r="F72" s="32">
        <f>108794.32-25557.65</f>
        <v>83236.67000000001</v>
      </c>
      <c r="G72" s="32"/>
      <c r="H72" s="32"/>
    </row>
    <row r="73" spans="1:8" ht="16.5" customHeight="1">
      <c r="A73" s="57" t="s">
        <v>167</v>
      </c>
      <c r="B73" s="58"/>
      <c r="C73" s="59"/>
      <c r="D73" s="13">
        <v>29003</v>
      </c>
      <c r="E73" s="32">
        <f>F73+G73+H73</f>
        <v>0</v>
      </c>
      <c r="F73" s="32"/>
      <c r="G73" s="32"/>
      <c r="H73" s="32"/>
    </row>
    <row r="74" spans="1:8" ht="16.5" customHeight="1">
      <c r="A74" s="57" t="s">
        <v>168</v>
      </c>
      <c r="B74" s="58"/>
      <c r="C74" s="59"/>
      <c r="D74" s="13">
        <v>29099</v>
      </c>
      <c r="E74" s="32">
        <f>F74+G74+H74</f>
        <v>135474</v>
      </c>
      <c r="F74" s="32">
        <v>138514</v>
      </c>
      <c r="G74" s="32"/>
      <c r="H74" s="32">
        <v>-3040</v>
      </c>
    </row>
    <row r="75" spans="1:8" ht="30.75" customHeight="1">
      <c r="A75" s="87" t="s">
        <v>187</v>
      </c>
      <c r="B75" s="87"/>
      <c r="C75" s="87"/>
      <c r="D75" s="27">
        <v>310</v>
      </c>
      <c r="E75" s="34">
        <f>E77+E78+E79+E80+E81+E82+E83</f>
        <v>-49580.84</v>
      </c>
      <c r="F75" s="34">
        <f>F77+F78+F79+F80+F81+F82+F83</f>
        <v>6712.81</v>
      </c>
      <c r="G75" s="34">
        <f>G77+G78+G79+G80+G81+G82+G83</f>
        <v>0</v>
      </c>
      <c r="H75" s="34">
        <f>H77+H78+H79+H80+H81+H82+H83</f>
        <v>-56293.649999999994</v>
      </c>
    </row>
    <row r="76" spans="1:8" ht="16.5" customHeight="1">
      <c r="A76" s="57" t="s">
        <v>1</v>
      </c>
      <c r="B76" s="58"/>
      <c r="C76" s="58"/>
      <c r="D76" s="13"/>
      <c r="E76" s="32"/>
      <c r="F76" s="32"/>
      <c r="G76" s="32"/>
      <c r="H76" s="32"/>
    </row>
    <row r="77" spans="1:8" ht="30.75" customHeight="1">
      <c r="A77" s="65" t="s">
        <v>188</v>
      </c>
      <c r="B77" s="65"/>
      <c r="C77" s="65"/>
      <c r="D77" s="13">
        <v>31001</v>
      </c>
      <c r="E77" s="32">
        <f aca="true" t="shared" si="3" ref="E77:E83">F77+G77+H77</f>
        <v>0</v>
      </c>
      <c r="F77" s="32"/>
      <c r="G77" s="32"/>
      <c r="H77" s="32"/>
    </row>
    <row r="78" spans="1:8" ht="16.5" customHeight="1">
      <c r="A78" s="57" t="s">
        <v>189</v>
      </c>
      <c r="B78" s="58"/>
      <c r="C78" s="59"/>
      <c r="D78" s="20">
        <v>31002</v>
      </c>
      <c r="E78" s="32">
        <f t="shared" si="3"/>
        <v>0</v>
      </c>
      <c r="F78" s="33"/>
      <c r="G78" s="33"/>
      <c r="H78" s="32"/>
    </row>
    <row r="79" spans="1:8" ht="31.5" customHeight="1">
      <c r="A79" s="57" t="s">
        <v>169</v>
      </c>
      <c r="B79" s="58"/>
      <c r="C79" s="59"/>
      <c r="D79" s="20">
        <v>31003</v>
      </c>
      <c r="E79" s="32">
        <f t="shared" si="3"/>
        <v>10110.1</v>
      </c>
      <c r="F79" s="33"/>
      <c r="G79" s="33"/>
      <c r="H79" s="32">
        <v>10110.1</v>
      </c>
    </row>
    <row r="80" spans="1:8" ht="16.5" customHeight="1">
      <c r="A80" s="57" t="s">
        <v>190</v>
      </c>
      <c r="B80" s="58"/>
      <c r="C80" s="59"/>
      <c r="D80" s="20">
        <v>31004</v>
      </c>
      <c r="E80" s="32">
        <f t="shared" si="3"/>
        <v>-50000</v>
      </c>
      <c r="F80" s="33"/>
      <c r="G80" s="33"/>
      <c r="H80" s="32">
        <v>-50000</v>
      </c>
    </row>
    <row r="81" spans="1:8" ht="16.5" customHeight="1">
      <c r="A81" s="57" t="s">
        <v>191</v>
      </c>
      <c r="B81" s="69"/>
      <c r="C81" s="70"/>
      <c r="D81" s="20">
        <v>31005</v>
      </c>
      <c r="E81" s="32">
        <f t="shared" si="3"/>
        <v>-40271.19</v>
      </c>
      <c r="F81" s="33">
        <v>4728.81</v>
      </c>
      <c r="G81" s="33"/>
      <c r="H81" s="32">
        <v>-45000</v>
      </c>
    </row>
    <row r="82" spans="1:8" ht="31.5" customHeight="1">
      <c r="A82" s="57" t="s">
        <v>192</v>
      </c>
      <c r="B82" s="58"/>
      <c r="C82" s="59"/>
      <c r="D82" s="20">
        <v>31006</v>
      </c>
      <c r="E82" s="53">
        <f t="shared" si="3"/>
        <v>0</v>
      </c>
      <c r="F82" s="33"/>
      <c r="G82" s="52"/>
      <c r="H82" s="32"/>
    </row>
    <row r="83" spans="1:8" ht="30" customHeight="1">
      <c r="A83" s="57" t="s">
        <v>193</v>
      </c>
      <c r="B83" s="58"/>
      <c r="C83" s="59"/>
      <c r="D83" s="20">
        <v>31099</v>
      </c>
      <c r="E83" s="32">
        <f t="shared" si="3"/>
        <v>30580.25</v>
      </c>
      <c r="F83" s="33">
        <v>1984</v>
      </c>
      <c r="G83" s="33"/>
      <c r="H83" s="32">
        <v>28596.25</v>
      </c>
    </row>
    <row r="84" spans="1:8" ht="28.5" customHeight="1">
      <c r="A84" s="87" t="s">
        <v>194</v>
      </c>
      <c r="B84" s="87"/>
      <c r="C84" s="87"/>
      <c r="D84" s="27">
        <v>340</v>
      </c>
      <c r="E84" s="36">
        <f>E86+E87+E88+E89+E90</f>
        <v>839455.22</v>
      </c>
      <c r="F84" s="36">
        <f>F86+F87+F88+F89+F90</f>
        <v>702822.68</v>
      </c>
      <c r="G84" s="36">
        <f>G86+G87+G88+G89+G90</f>
        <v>0</v>
      </c>
      <c r="H84" s="36">
        <f>H86+H87+H88+H89+H90</f>
        <v>136632.54</v>
      </c>
    </row>
    <row r="85" spans="1:8" ht="16.5" customHeight="1">
      <c r="A85" s="57" t="s">
        <v>1</v>
      </c>
      <c r="B85" s="58"/>
      <c r="C85" s="58"/>
      <c r="D85" s="13"/>
      <c r="E85" s="33"/>
      <c r="F85" s="33"/>
      <c r="G85" s="33"/>
      <c r="H85" s="32"/>
    </row>
    <row r="86" spans="1:8" ht="16.5" customHeight="1">
      <c r="A86" s="110" t="s">
        <v>195</v>
      </c>
      <c r="B86" s="110"/>
      <c r="C86" s="110"/>
      <c r="D86" s="20">
        <v>34001</v>
      </c>
      <c r="E86" s="32">
        <f>F86+G86+H86</f>
        <v>7000</v>
      </c>
      <c r="F86" s="33">
        <v>7000</v>
      </c>
      <c r="G86" s="33"/>
      <c r="H86" s="32"/>
    </row>
    <row r="87" spans="1:8" ht="16.5" customHeight="1">
      <c r="A87" s="65" t="s">
        <v>196</v>
      </c>
      <c r="B87" s="65"/>
      <c r="C87" s="65"/>
      <c r="D87" s="13">
        <v>34002</v>
      </c>
      <c r="E87" s="32">
        <f>F87+G87+H87</f>
        <v>39308.250000000015</v>
      </c>
      <c r="F87" s="32">
        <f>-166018.65+194562.38</f>
        <v>28543.73000000001</v>
      </c>
      <c r="G87" s="32"/>
      <c r="H87" s="32">
        <f>9953.52+811</f>
        <v>10764.52</v>
      </c>
    </row>
    <row r="88" spans="1:8" ht="16.5" customHeight="1">
      <c r="A88" s="57" t="s">
        <v>197</v>
      </c>
      <c r="B88" s="58"/>
      <c r="C88" s="59"/>
      <c r="D88" s="13">
        <v>34003</v>
      </c>
      <c r="E88" s="32">
        <f>F88+G88+H88</f>
        <v>200572.26</v>
      </c>
      <c r="F88" s="32">
        <v>195522.56</v>
      </c>
      <c r="G88" s="32"/>
      <c r="H88" s="32">
        <v>5049.7</v>
      </c>
    </row>
    <row r="89" spans="1:8" ht="16.5" customHeight="1">
      <c r="A89" s="57" t="s">
        <v>198</v>
      </c>
      <c r="B89" s="58"/>
      <c r="C89" s="59"/>
      <c r="D89" s="13">
        <v>34004</v>
      </c>
      <c r="E89" s="32">
        <f>F89+G89+H89</f>
        <v>168070</v>
      </c>
      <c r="F89" s="32">
        <f>11070+157000</f>
        <v>168070</v>
      </c>
      <c r="G89" s="32"/>
      <c r="H89" s="32"/>
    </row>
    <row r="90" spans="1:8" ht="31.5" customHeight="1">
      <c r="A90" s="57" t="s">
        <v>199</v>
      </c>
      <c r="B90" s="58"/>
      <c r="C90" s="59"/>
      <c r="D90" s="13">
        <v>34099</v>
      </c>
      <c r="E90" s="32">
        <f>F90+G90+H90</f>
        <v>424504.71</v>
      </c>
      <c r="F90" s="32">
        <v>303686.39</v>
      </c>
      <c r="G90" s="32"/>
      <c r="H90" s="32">
        <v>120818.32</v>
      </c>
    </row>
    <row r="91" spans="1:8" ht="31.5" customHeight="1">
      <c r="A91" s="87" t="s">
        <v>33</v>
      </c>
      <c r="B91" s="87"/>
      <c r="C91" s="87"/>
      <c r="D91" s="27">
        <v>500</v>
      </c>
      <c r="E91" s="32"/>
      <c r="F91" s="32"/>
      <c r="G91" s="32"/>
      <c r="H91" s="32"/>
    </row>
    <row r="92" spans="1:8" ht="16.5" customHeight="1">
      <c r="A92" s="57" t="s">
        <v>1</v>
      </c>
      <c r="B92" s="58"/>
      <c r="C92" s="58"/>
      <c r="D92" s="13"/>
      <c r="E92" s="32"/>
      <c r="F92" s="32"/>
      <c r="G92" s="32"/>
      <c r="H92" s="32"/>
    </row>
    <row r="93" spans="1:8" ht="30.75" customHeight="1">
      <c r="A93" s="60" t="s">
        <v>28</v>
      </c>
      <c r="B93" s="61"/>
      <c r="C93" s="62"/>
      <c r="D93" s="13">
        <v>52000</v>
      </c>
      <c r="E93" s="32"/>
      <c r="F93" s="32"/>
      <c r="G93" s="32"/>
      <c r="H93" s="32"/>
    </row>
    <row r="94" spans="1:8" ht="30.75" customHeight="1">
      <c r="A94" s="60" t="s">
        <v>23</v>
      </c>
      <c r="B94" s="61"/>
      <c r="C94" s="62"/>
      <c r="D94" s="13">
        <v>53000</v>
      </c>
      <c r="E94" s="32"/>
      <c r="F94" s="32"/>
      <c r="G94" s="32"/>
      <c r="H94" s="32"/>
    </row>
    <row r="95" spans="1:8" ht="15.75" customHeight="1">
      <c r="A95" s="111" t="s">
        <v>7</v>
      </c>
      <c r="B95" s="111"/>
      <c r="C95" s="111"/>
      <c r="D95" s="14"/>
      <c r="E95" s="32"/>
      <c r="F95" s="32"/>
      <c r="G95" s="32"/>
      <c r="H95" s="32"/>
    </row>
    <row r="96" spans="1:8" ht="16.5" customHeight="1">
      <c r="A96" s="65" t="s">
        <v>8</v>
      </c>
      <c r="B96" s="65"/>
      <c r="C96" s="65"/>
      <c r="D96" s="7" t="s">
        <v>17</v>
      </c>
      <c r="E96" s="32"/>
      <c r="F96" s="32"/>
      <c r="G96" s="32"/>
      <c r="H96" s="32"/>
    </row>
    <row r="97" spans="1:7" ht="16.5" customHeight="1">
      <c r="A97" s="6"/>
      <c r="B97" s="6"/>
      <c r="C97" s="6"/>
      <c r="D97" s="1"/>
      <c r="E97" s="18"/>
      <c r="F97" s="18"/>
      <c r="G97" s="18"/>
    </row>
    <row r="98" spans="1:7" ht="17.25" customHeight="1">
      <c r="A98" s="74" t="s">
        <v>200</v>
      </c>
      <c r="B98" s="74"/>
      <c r="C98" s="74"/>
      <c r="D98" s="74"/>
      <c r="E98" s="9"/>
      <c r="F98" s="63" t="s">
        <v>204</v>
      </c>
      <c r="G98" s="64"/>
    </row>
    <row r="99" spans="1:7" ht="16.5" customHeight="1">
      <c r="A99" s="3"/>
      <c r="B99" s="3"/>
      <c r="C99" s="3"/>
      <c r="E99" s="11" t="s">
        <v>11</v>
      </c>
      <c r="F99" s="90" t="s">
        <v>10</v>
      </c>
      <c r="G99" s="90"/>
    </row>
    <row r="100" spans="1:7" ht="31.5" customHeight="1">
      <c r="A100" s="106" t="s">
        <v>202</v>
      </c>
      <c r="B100" s="106"/>
      <c r="C100" s="106"/>
      <c r="D100" s="106"/>
      <c r="E100" s="16"/>
      <c r="F100" s="104" t="s">
        <v>219</v>
      </c>
      <c r="G100" s="105"/>
    </row>
    <row r="101" spans="1:7" ht="15">
      <c r="A101" s="24"/>
      <c r="B101" s="24"/>
      <c r="C101" s="24"/>
      <c r="D101" s="25"/>
      <c r="E101" s="11" t="s">
        <v>11</v>
      </c>
      <c r="F101" s="90" t="s">
        <v>10</v>
      </c>
      <c r="G101" s="90"/>
    </row>
    <row r="102" spans="1:7" ht="16.5" customHeight="1">
      <c r="A102" s="106" t="s">
        <v>34</v>
      </c>
      <c r="B102" s="106"/>
      <c r="C102" s="106"/>
      <c r="D102" s="106"/>
      <c r="E102" s="16"/>
      <c r="F102" s="104" t="s">
        <v>219</v>
      </c>
      <c r="G102" s="105"/>
    </row>
    <row r="103" spans="1:7" ht="25.5" customHeight="1">
      <c r="A103" s="106" t="s">
        <v>220</v>
      </c>
      <c r="B103" s="106"/>
      <c r="E103" s="11" t="s">
        <v>11</v>
      </c>
      <c r="F103" s="90" t="s">
        <v>10</v>
      </c>
      <c r="G103" s="90"/>
    </row>
    <row r="105" spans="1:3" ht="15">
      <c r="A105" s="89" t="s">
        <v>289</v>
      </c>
      <c r="B105" s="89"/>
      <c r="C105" s="89"/>
    </row>
  </sheetData>
  <sheetProtection/>
  <mergeCells count="107">
    <mergeCell ref="E1:H1"/>
    <mergeCell ref="E2:G2"/>
    <mergeCell ref="E3:G3"/>
    <mergeCell ref="E4:G4"/>
    <mergeCell ref="E5:G5"/>
    <mergeCell ref="F6:G6"/>
    <mergeCell ref="A13:H13"/>
    <mergeCell ref="A14:C15"/>
    <mergeCell ref="D14:D15"/>
    <mergeCell ref="E14:E15"/>
    <mergeCell ref="F14:H14"/>
    <mergeCell ref="F7:G7"/>
    <mergeCell ref="E8:G8"/>
    <mergeCell ref="A9:H9"/>
    <mergeCell ref="A11:H1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8:D98"/>
    <mergeCell ref="F98:G98"/>
    <mergeCell ref="F99:G99"/>
    <mergeCell ref="A94:C94"/>
    <mergeCell ref="A95:C95"/>
    <mergeCell ref="A96:C96"/>
    <mergeCell ref="A105:C105"/>
    <mergeCell ref="A100:D100"/>
    <mergeCell ref="F100:G100"/>
    <mergeCell ref="F101:G101"/>
    <mergeCell ref="A102:D102"/>
    <mergeCell ref="F102:G102"/>
    <mergeCell ref="A103:B103"/>
    <mergeCell ref="F103:G103"/>
  </mergeCells>
  <printOptions/>
  <pageMargins left="0.5905511811023623" right="0.1968503937007874" top="0.8267716535433072" bottom="0.5905511811023623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00" zoomScalePageLayoutView="0" workbookViewId="0" topLeftCell="A1">
      <selection activeCell="G92" sqref="G92"/>
    </sheetView>
  </sheetViews>
  <sheetFormatPr defaultColWidth="9.00390625" defaultRowHeight="12.75"/>
  <cols>
    <col min="1" max="1" width="10.75390625" style="2" customWidth="1"/>
    <col min="2" max="2" width="11.75390625" style="2" customWidth="1"/>
    <col min="3" max="3" width="15.625" style="2" customWidth="1"/>
    <col min="4" max="4" width="14.00390625" style="3" customWidth="1"/>
    <col min="5" max="5" width="13.375" style="2" customWidth="1"/>
    <col min="6" max="9" width="12.875" style="2" customWidth="1"/>
    <col min="10" max="10" width="11.875" style="2" customWidth="1"/>
    <col min="11" max="11" width="12.25390625" style="2" customWidth="1"/>
    <col min="12" max="16384" width="9.125" style="2" customWidth="1"/>
  </cols>
  <sheetData>
    <row r="1" spans="4:11" ht="57" customHeight="1">
      <c r="D1" s="28"/>
      <c r="E1" s="112" t="s">
        <v>170</v>
      </c>
      <c r="F1" s="112"/>
      <c r="G1" s="112"/>
      <c r="H1" s="112"/>
      <c r="I1" s="112"/>
      <c r="J1" s="112"/>
      <c r="K1" s="112"/>
    </row>
    <row r="2" spans="5:10" ht="12.75" customHeight="1">
      <c r="E2" s="88"/>
      <c r="F2" s="88"/>
      <c r="G2" s="88"/>
      <c r="H2" s="88"/>
      <c r="I2" s="88"/>
      <c r="J2" s="88"/>
    </row>
    <row r="3" spans="5:10" ht="15">
      <c r="E3" s="89" t="s">
        <v>9</v>
      </c>
      <c r="F3" s="89"/>
      <c r="G3" s="89"/>
      <c r="H3" s="89"/>
      <c r="I3" s="89"/>
      <c r="J3" s="89"/>
    </row>
    <row r="4" spans="5:10" ht="17.25" customHeight="1">
      <c r="E4" s="85" t="s">
        <v>203</v>
      </c>
      <c r="F4" s="85"/>
      <c r="G4" s="85"/>
      <c r="H4" s="85"/>
      <c r="I4" s="85"/>
      <c r="J4" s="85"/>
    </row>
    <row r="5" spans="5:10" ht="15" customHeight="1">
      <c r="E5" s="90" t="s">
        <v>31</v>
      </c>
      <c r="F5" s="90"/>
      <c r="G5" s="90"/>
      <c r="H5" s="90"/>
      <c r="I5" s="90"/>
      <c r="J5" s="90"/>
    </row>
    <row r="6" spans="5:10" ht="15">
      <c r="E6" s="9"/>
      <c r="F6" s="85" t="s">
        <v>204</v>
      </c>
      <c r="G6" s="85"/>
      <c r="H6" s="85"/>
      <c r="I6" s="85"/>
      <c r="J6" s="85"/>
    </row>
    <row r="7" spans="5:10" ht="15" customHeight="1">
      <c r="E7" s="11" t="s">
        <v>11</v>
      </c>
      <c r="F7" s="90" t="s">
        <v>10</v>
      </c>
      <c r="G7" s="90"/>
      <c r="H7" s="90"/>
      <c r="I7" s="90"/>
      <c r="J7" s="90"/>
    </row>
    <row r="8" spans="5:10" ht="26.25" customHeight="1">
      <c r="E8" s="90" t="s">
        <v>289</v>
      </c>
      <c r="F8" s="90"/>
      <c r="G8" s="90"/>
      <c r="H8" s="90"/>
      <c r="I8" s="90"/>
      <c r="J8" s="90"/>
    </row>
    <row r="9" spans="1:11" ht="18.75" customHeight="1">
      <c r="A9" s="84" t="s">
        <v>221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0" ht="10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8" customHeight="1">
      <c r="A11" s="86" t="s">
        <v>290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0" ht="18.7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1" ht="18" customHeight="1">
      <c r="A13" s="108" t="s">
        <v>72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5.75" customHeight="1">
      <c r="A14" s="99" t="s">
        <v>0</v>
      </c>
      <c r="B14" s="100"/>
      <c r="C14" s="101"/>
      <c r="D14" s="97" t="s">
        <v>174</v>
      </c>
      <c r="E14" s="97" t="s">
        <v>3</v>
      </c>
      <c r="F14" s="75" t="s">
        <v>5</v>
      </c>
      <c r="G14" s="75"/>
      <c r="H14" s="75"/>
      <c r="I14" s="75"/>
      <c r="J14" s="75"/>
      <c r="K14" s="75"/>
    </row>
    <row r="15" spans="1:11" ht="15.75" customHeight="1">
      <c r="A15" s="118"/>
      <c r="B15" s="119"/>
      <c r="C15" s="120"/>
      <c r="D15" s="121"/>
      <c r="E15" s="121"/>
      <c r="F15" s="97" t="s">
        <v>171</v>
      </c>
      <c r="G15" s="79" t="s">
        <v>286</v>
      </c>
      <c r="H15" s="80"/>
      <c r="I15" s="81"/>
      <c r="J15" s="97" t="s">
        <v>172</v>
      </c>
      <c r="K15" s="97" t="s">
        <v>173</v>
      </c>
    </row>
    <row r="16" spans="1:11" ht="78.75" customHeight="1">
      <c r="A16" s="102"/>
      <c r="B16" s="85"/>
      <c r="C16" s="103"/>
      <c r="D16" s="98"/>
      <c r="E16" s="98"/>
      <c r="F16" s="98"/>
      <c r="G16" s="7" t="s">
        <v>283</v>
      </c>
      <c r="H16" s="7" t="s">
        <v>284</v>
      </c>
      <c r="I16" s="7" t="s">
        <v>285</v>
      </c>
      <c r="J16" s="98"/>
      <c r="K16" s="98"/>
    </row>
    <row r="17" spans="1:11" ht="19.5" customHeight="1">
      <c r="A17" s="93" t="s">
        <v>4</v>
      </c>
      <c r="B17" s="94"/>
      <c r="C17" s="95"/>
      <c r="D17" s="7" t="s">
        <v>17</v>
      </c>
      <c r="E17" s="35">
        <f>E25+E33+E28</f>
        <v>407401.96</v>
      </c>
      <c r="F17" s="35">
        <f>F25</f>
        <v>0</v>
      </c>
      <c r="G17" s="35"/>
      <c r="H17" s="35"/>
      <c r="I17" s="35"/>
      <c r="J17" s="35">
        <f>J25</f>
        <v>0</v>
      </c>
      <c r="K17" s="35">
        <f>K28+K33</f>
        <v>407401.96</v>
      </c>
    </row>
    <row r="18" spans="1:11" ht="15.75" customHeight="1">
      <c r="A18" s="60" t="s">
        <v>5</v>
      </c>
      <c r="B18" s="61"/>
      <c r="C18" s="62"/>
      <c r="D18" s="7" t="s">
        <v>17</v>
      </c>
      <c r="E18" s="32"/>
      <c r="F18" s="32"/>
      <c r="G18" s="32"/>
      <c r="H18" s="32"/>
      <c r="I18" s="32"/>
      <c r="J18" s="32"/>
      <c r="K18" s="32"/>
    </row>
    <row r="19" spans="1:11" ht="31.5" customHeight="1">
      <c r="A19" s="57" t="s">
        <v>150</v>
      </c>
      <c r="B19" s="58"/>
      <c r="C19" s="59"/>
      <c r="D19" s="7" t="s">
        <v>17</v>
      </c>
      <c r="E19" s="35">
        <f aca="true" t="shared" si="0" ref="E19:E36">F19+J19+K19</f>
        <v>0</v>
      </c>
      <c r="F19" s="32">
        <f>F21+F22+F23+F24</f>
        <v>0</v>
      </c>
      <c r="G19" s="32"/>
      <c r="H19" s="32"/>
      <c r="I19" s="32"/>
      <c r="J19" s="32"/>
      <c r="K19" s="32"/>
    </row>
    <row r="20" spans="1:11" ht="16.5" customHeight="1">
      <c r="A20" s="60" t="s">
        <v>5</v>
      </c>
      <c r="B20" s="61"/>
      <c r="C20" s="62"/>
      <c r="D20" s="7"/>
      <c r="E20" s="35">
        <f t="shared" si="0"/>
        <v>0</v>
      </c>
      <c r="F20" s="32"/>
      <c r="G20" s="32"/>
      <c r="H20" s="32"/>
      <c r="I20" s="32"/>
      <c r="J20" s="32"/>
      <c r="K20" s="32"/>
    </row>
    <row r="21" spans="1:11" ht="16.5" customHeight="1">
      <c r="A21" s="60" t="s">
        <v>24</v>
      </c>
      <c r="B21" s="61"/>
      <c r="C21" s="62"/>
      <c r="D21" s="7"/>
      <c r="E21" s="35">
        <f t="shared" si="0"/>
        <v>0</v>
      </c>
      <c r="F21" s="32"/>
      <c r="G21" s="32"/>
      <c r="H21" s="32"/>
      <c r="I21" s="32"/>
      <c r="J21" s="32"/>
      <c r="K21" s="32"/>
    </row>
    <row r="22" spans="1:11" ht="16.5" customHeight="1">
      <c r="A22" s="60" t="s">
        <v>25</v>
      </c>
      <c r="B22" s="61"/>
      <c r="C22" s="62"/>
      <c r="D22" s="7"/>
      <c r="E22" s="35">
        <f t="shared" si="0"/>
        <v>0</v>
      </c>
      <c r="F22" s="32"/>
      <c r="G22" s="32"/>
      <c r="H22" s="32"/>
      <c r="I22" s="32"/>
      <c r="J22" s="32"/>
      <c r="K22" s="32"/>
    </row>
    <row r="23" spans="1:11" ht="16.5" customHeight="1">
      <c r="A23" s="60" t="s">
        <v>216</v>
      </c>
      <c r="B23" s="61"/>
      <c r="C23" s="62"/>
      <c r="D23" s="7"/>
      <c r="E23" s="35">
        <f t="shared" si="0"/>
        <v>0</v>
      </c>
      <c r="F23" s="32"/>
      <c r="G23" s="32"/>
      <c r="H23" s="32"/>
      <c r="I23" s="32"/>
      <c r="J23" s="32"/>
      <c r="K23" s="32"/>
    </row>
    <row r="24" spans="1:11" ht="16.5" customHeight="1">
      <c r="A24" s="57" t="s">
        <v>151</v>
      </c>
      <c r="B24" s="58"/>
      <c r="C24" s="59"/>
      <c r="D24" s="7" t="s">
        <v>17</v>
      </c>
      <c r="E24" s="35">
        <f t="shared" si="0"/>
        <v>0</v>
      </c>
      <c r="F24" s="32"/>
      <c r="G24" s="32"/>
      <c r="H24" s="32"/>
      <c r="I24" s="32"/>
      <c r="J24" s="32"/>
      <c r="K24" s="32"/>
    </row>
    <row r="25" spans="1:11" ht="16.5" customHeight="1">
      <c r="A25" s="57" t="s">
        <v>175</v>
      </c>
      <c r="B25" s="58"/>
      <c r="C25" s="59"/>
      <c r="D25" s="7" t="s">
        <v>17</v>
      </c>
      <c r="E25" s="35">
        <f t="shared" si="0"/>
        <v>0</v>
      </c>
      <c r="F25" s="32"/>
      <c r="G25" s="32"/>
      <c r="H25" s="32"/>
      <c r="I25" s="32"/>
      <c r="J25" s="32"/>
      <c r="K25" s="32"/>
    </row>
    <row r="26" spans="1:11" ht="16.5" customHeight="1">
      <c r="A26" s="57" t="s">
        <v>176</v>
      </c>
      <c r="B26" s="58"/>
      <c r="C26" s="59"/>
      <c r="D26" s="7"/>
      <c r="E26" s="35">
        <f t="shared" si="0"/>
        <v>0</v>
      </c>
      <c r="F26" s="32"/>
      <c r="G26" s="32"/>
      <c r="H26" s="32"/>
      <c r="I26" s="32"/>
      <c r="J26" s="32"/>
      <c r="K26" s="32"/>
    </row>
    <row r="27" spans="1:11" ht="16.5" customHeight="1">
      <c r="A27" s="57" t="s">
        <v>201</v>
      </c>
      <c r="B27" s="58"/>
      <c r="C27" s="59"/>
      <c r="D27" s="7" t="s">
        <v>17</v>
      </c>
      <c r="E27" s="35">
        <f t="shared" si="0"/>
        <v>0</v>
      </c>
      <c r="F27" s="32"/>
      <c r="G27" s="32"/>
      <c r="H27" s="32"/>
      <c r="I27" s="32"/>
      <c r="J27" s="32"/>
      <c r="K27" s="32"/>
    </row>
    <row r="28" spans="1:11" ht="91.5" customHeight="1">
      <c r="A28" s="57" t="s">
        <v>177</v>
      </c>
      <c r="B28" s="58"/>
      <c r="C28" s="59"/>
      <c r="D28" s="7" t="s">
        <v>17</v>
      </c>
      <c r="E28" s="35">
        <f>E30</f>
        <v>332401.96</v>
      </c>
      <c r="F28" s="32"/>
      <c r="G28" s="32"/>
      <c r="H28" s="32"/>
      <c r="I28" s="32"/>
      <c r="J28" s="32" t="s">
        <v>16</v>
      </c>
      <c r="K28" s="35">
        <f>K30</f>
        <v>332401.96</v>
      </c>
    </row>
    <row r="29" spans="1:11" ht="16.5" customHeight="1">
      <c r="A29" s="60" t="s">
        <v>5</v>
      </c>
      <c r="B29" s="61"/>
      <c r="C29" s="62"/>
      <c r="D29" s="7" t="s">
        <v>17</v>
      </c>
      <c r="E29" s="35">
        <f t="shared" si="0"/>
        <v>0</v>
      </c>
      <c r="F29" s="32"/>
      <c r="G29" s="32"/>
      <c r="H29" s="32"/>
      <c r="I29" s="32"/>
      <c r="J29" s="32"/>
      <c r="K29" s="32"/>
    </row>
    <row r="30" spans="1:11" ht="16.5" customHeight="1">
      <c r="A30" s="60" t="s">
        <v>24</v>
      </c>
      <c r="B30" s="61"/>
      <c r="C30" s="62"/>
      <c r="D30" s="7" t="s">
        <v>17</v>
      </c>
      <c r="E30" s="35">
        <f t="shared" si="0"/>
        <v>332401.96</v>
      </c>
      <c r="F30" s="32"/>
      <c r="G30" s="32"/>
      <c r="H30" s="32"/>
      <c r="I30" s="32"/>
      <c r="J30" s="32"/>
      <c r="K30" s="32">
        <v>332401.96</v>
      </c>
    </row>
    <row r="31" spans="1:11" ht="16.5" customHeight="1">
      <c r="A31" s="60" t="s">
        <v>25</v>
      </c>
      <c r="B31" s="61"/>
      <c r="C31" s="62"/>
      <c r="D31" s="7" t="s">
        <v>17</v>
      </c>
      <c r="E31" s="35">
        <f t="shared" si="0"/>
        <v>0</v>
      </c>
      <c r="F31" s="32"/>
      <c r="G31" s="32"/>
      <c r="H31" s="32"/>
      <c r="I31" s="32"/>
      <c r="J31" s="32"/>
      <c r="K31" s="32"/>
    </row>
    <row r="32" spans="1:11" ht="16.5" customHeight="1">
      <c r="A32" s="79"/>
      <c r="B32" s="80"/>
      <c r="C32" s="81"/>
      <c r="D32" s="7"/>
      <c r="E32" s="35">
        <f t="shared" si="0"/>
        <v>0</v>
      </c>
      <c r="F32" s="32"/>
      <c r="G32" s="32"/>
      <c r="H32" s="32"/>
      <c r="I32" s="32"/>
      <c r="J32" s="32"/>
      <c r="K32" s="32"/>
    </row>
    <row r="33" spans="1:11" ht="31.5" customHeight="1">
      <c r="A33" s="60" t="s">
        <v>26</v>
      </c>
      <c r="B33" s="61"/>
      <c r="C33" s="62"/>
      <c r="D33" s="7" t="s">
        <v>17</v>
      </c>
      <c r="E33" s="35">
        <f t="shared" si="0"/>
        <v>75000</v>
      </c>
      <c r="F33" s="32"/>
      <c r="G33" s="32"/>
      <c r="H33" s="32"/>
      <c r="I33" s="32"/>
      <c r="J33" s="32"/>
      <c r="K33" s="34">
        <f>K35</f>
        <v>75000</v>
      </c>
    </row>
    <row r="34" spans="1:11" ht="16.5" customHeight="1">
      <c r="A34" s="60" t="s">
        <v>5</v>
      </c>
      <c r="B34" s="61"/>
      <c r="C34" s="62"/>
      <c r="D34" s="19" t="s">
        <v>17</v>
      </c>
      <c r="E34" s="35">
        <f t="shared" si="0"/>
        <v>0</v>
      </c>
      <c r="F34" s="33"/>
      <c r="G34" s="33"/>
      <c r="H34" s="33"/>
      <c r="I34" s="33"/>
      <c r="J34" s="33"/>
      <c r="K34" s="32"/>
    </row>
    <row r="35" spans="1:11" ht="62.25" customHeight="1">
      <c r="A35" s="60" t="s">
        <v>217</v>
      </c>
      <c r="B35" s="61"/>
      <c r="C35" s="62"/>
      <c r="D35" s="7"/>
      <c r="E35" s="35">
        <f t="shared" si="0"/>
        <v>75000</v>
      </c>
      <c r="F35" s="32"/>
      <c r="G35" s="32"/>
      <c r="H35" s="32"/>
      <c r="I35" s="32"/>
      <c r="J35" s="32"/>
      <c r="K35" s="32">
        <v>75000</v>
      </c>
    </row>
    <row r="36" spans="1:11" ht="16.5" customHeight="1">
      <c r="A36" s="60" t="s">
        <v>178</v>
      </c>
      <c r="B36" s="61"/>
      <c r="C36" s="62"/>
      <c r="D36" s="7" t="s">
        <v>17</v>
      </c>
      <c r="E36" s="35">
        <f t="shared" si="0"/>
        <v>0</v>
      </c>
      <c r="F36" s="32"/>
      <c r="G36" s="32"/>
      <c r="H36" s="32"/>
      <c r="I36" s="32"/>
      <c r="J36" s="32"/>
      <c r="K36" s="32"/>
    </row>
    <row r="37" spans="1:11" s="15" customFormat="1" ht="16.5" customHeight="1">
      <c r="A37" s="93" t="s">
        <v>6</v>
      </c>
      <c r="B37" s="94"/>
      <c r="C37" s="95"/>
      <c r="D37" s="10">
        <v>900</v>
      </c>
      <c r="E37" s="35">
        <f aca="true" t="shared" si="1" ref="E37:K37">E39+E40+E45+E46+E47+E51+E52+E61+E69+E70+E76+E85+E53</f>
        <v>407401.95999999996</v>
      </c>
      <c r="F37" s="35">
        <f t="shared" si="1"/>
        <v>1.1641532182693481E-10</v>
      </c>
      <c r="G37" s="35">
        <f t="shared" si="1"/>
        <v>5.820766091346741E-11</v>
      </c>
      <c r="H37" s="35">
        <f t="shared" si="1"/>
        <v>0</v>
      </c>
      <c r="I37" s="35">
        <f t="shared" si="1"/>
        <v>0</v>
      </c>
      <c r="J37" s="35">
        <f t="shared" si="1"/>
        <v>0</v>
      </c>
      <c r="K37" s="35">
        <f t="shared" si="1"/>
        <v>407401.9600000001</v>
      </c>
    </row>
    <row r="38" spans="1:11" ht="16.5" customHeight="1">
      <c r="A38" s="60" t="s">
        <v>5</v>
      </c>
      <c r="B38" s="61"/>
      <c r="C38" s="62"/>
      <c r="D38" s="7"/>
      <c r="E38" s="32"/>
      <c r="F38" s="32"/>
      <c r="G38" s="32"/>
      <c r="H38" s="32"/>
      <c r="I38" s="32"/>
      <c r="J38" s="32"/>
      <c r="K38" s="32"/>
    </row>
    <row r="39" spans="1:11" ht="16.5" customHeight="1">
      <c r="A39" s="76" t="s">
        <v>181</v>
      </c>
      <c r="B39" s="77"/>
      <c r="C39" s="78"/>
      <c r="D39" s="10">
        <v>211</v>
      </c>
      <c r="E39" s="34">
        <f>F39+J39+K39</f>
        <v>278743.51</v>
      </c>
      <c r="F39" s="35">
        <v>0</v>
      </c>
      <c r="G39" s="35">
        <v>0</v>
      </c>
      <c r="H39" s="35"/>
      <c r="I39" s="35"/>
      <c r="J39" s="34">
        <v>0</v>
      </c>
      <c r="K39" s="34">
        <v>278743.51</v>
      </c>
    </row>
    <row r="40" spans="1:11" ht="16.5" customHeight="1">
      <c r="A40" s="76" t="s">
        <v>179</v>
      </c>
      <c r="B40" s="77"/>
      <c r="C40" s="78"/>
      <c r="D40" s="10">
        <v>212</v>
      </c>
      <c r="E40" s="34">
        <f>F40+J40+K40</f>
        <v>-127893.92</v>
      </c>
      <c r="F40" s="34">
        <f>G40+H40+I40</f>
        <v>-124993.92</v>
      </c>
      <c r="G40" s="34">
        <f>G42+G43+G44</f>
        <v>-124993.92</v>
      </c>
      <c r="H40" s="34"/>
      <c r="I40" s="34"/>
      <c r="J40" s="35">
        <f>J42+J43+J44</f>
        <v>0</v>
      </c>
      <c r="K40" s="35">
        <f>K42+K43+K44</f>
        <v>-2900</v>
      </c>
    </row>
    <row r="41" spans="1:11" ht="16.5" customHeight="1">
      <c r="A41" s="57" t="s">
        <v>1</v>
      </c>
      <c r="B41" s="58"/>
      <c r="C41" s="59"/>
      <c r="D41" s="26"/>
      <c r="E41" s="32"/>
      <c r="F41" s="32"/>
      <c r="G41" s="32"/>
      <c r="H41" s="32"/>
      <c r="I41" s="32"/>
      <c r="J41" s="32"/>
      <c r="K41" s="32"/>
    </row>
    <row r="42" spans="1:11" ht="16.5" customHeight="1">
      <c r="A42" s="66" t="s">
        <v>152</v>
      </c>
      <c r="B42" s="67"/>
      <c r="C42" s="68"/>
      <c r="D42" s="13">
        <v>21201</v>
      </c>
      <c r="E42" s="32">
        <f>F42+J42+K42</f>
        <v>-17900</v>
      </c>
      <c r="F42" s="32">
        <f aca="true" t="shared" si="2" ref="F42:F47">G42+H42+I42</f>
        <v>-15000</v>
      </c>
      <c r="G42" s="32">
        <v>-15000</v>
      </c>
      <c r="H42" s="32"/>
      <c r="I42" s="32"/>
      <c r="J42" s="32"/>
      <c r="K42" s="32">
        <v>-2900</v>
      </c>
    </row>
    <row r="43" spans="1:11" ht="45.75" customHeight="1">
      <c r="A43" s="60" t="s">
        <v>153</v>
      </c>
      <c r="B43" s="61"/>
      <c r="C43" s="62"/>
      <c r="D43" s="13">
        <v>21202</v>
      </c>
      <c r="E43" s="32">
        <f>F43+J43+K43</f>
        <v>8257.74</v>
      </c>
      <c r="F43" s="32">
        <f t="shared" si="2"/>
        <v>8257.74</v>
      </c>
      <c r="G43" s="32">
        <v>8257.74</v>
      </c>
      <c r="H43" s="32"/>
      <c r="I43" s="32"/>
      <c r="J43" s="32"/>
      <c r="K43" s="32"/>
    </row>
    <row r="44" spans="1:11" ht="16.5" customHeight="1">
      <c r="A44" s="57" t="s">
        <v>154</v>
      </c>
      <c r="B44" s="58"/>
      <c r="C44" s="59"/>
      <c r="D44" s="13">
        <v>21299</v>
      </c>
      <c r="E44" s="32">
        <f>F44+J44+K44</f>
        <v>-118251.66</v>
      </c>
      <c r="F44" s="32">
        <f t="shared" si="2"/>
        <v>-118251.66</v>
      </c>
      <c r="G44" s="32">
        <v>-118251.66</v>
      </c>
      <c r="H44" s="32"/>
      <c r="I44" s="32"/>
      <c r="J44" s="32"/>
      <c r="K44" s="32"/>
    </row>
    <row r="45" spans="1:11" ht="31.5" customHeight="1">
      <c r="A45" s="76" t="s">
        <v>18</v>
      </c>
      <c r="B45" s="77"/>
      <c r="C45" s="78"/>
      <c r="D45" s="10">
        <v>213</v>
      </c>
      <c r="E45" s="34">
        <f>F45+J45+K45</f>
        <v>-669323.17</v>
      </c>
      <c r="F45" s="34">
        <f t="shared" si="2"/>
        <v>-628913</v>
      </c>
      <c r="G45" s="34">
        <v>-628913</v>
      </c>
      <c r="H45" s="34"/>
      <c r="I45" s="34"/>
      <c r="J45" s="34">
        <v>0</v>
      </c>
      <c r="K45" s="34">
        <v>-40410.17</v>
      </c>
    </row>
    <row r="46" spans="1:11" ht="16.5" customHeight="1">
      <c r="A46" s="93" t="s">
        <v>19</v>
      </c>
      <c r="B46" s="94"/>
      <c r="C46" s="95"/>
      <c r="D46" s="27">
        <v>221</v>
      </c>
      <c r="E46" s="34">
        <f>F46+J46+K46</f>
        <v>-500.67</v>
      </c>
      <c r="F46" s="34">
        <f t="shared" si="2"/>
        <v>-500.67</v>
      </c>
      <c r="G46" s="34">
        <v>-500.67</v>
      </c>
      <c r="H46" s="34"/>
      <c r="I46" s="34"/>
      <c r="J46" s="35">
        <v>0</v>
      </c>
      <c r="K46" s="35">
        <v>0</v>
      </c>
    </row>
    <row r="47" spans="1:11" ht="16.5" customHeight="1">
      <c r="A47" s="76" t="s">
        <v>180</v>
      </c>
      <c r="B47" s="77"/>
      <c r="C47" s="78"/>
      <c r="D47" s="10">
        <v>222</v>
      </c>
      <c r="E47" s="34">
        <f>E49+E50</f>
        <v>-17567.2</v>
      </c>
      <c r="F47" s="34">
        <f t="shared" si="2"/>
        <v>-50291.21000000001</v>
      </c>
      <c r="G47" s="34">
        <f>G49+G50</f>
        <v>-50291.21000000001</v>
      </c>
      <c r="H47" s="34"/>
      <c r="I47" s="34"/>
      <c r="J47" s="34">
        <f>J49+J50</f>
        <v>0</v>
      </c>
      <c r="K47" s="34">
        <f>K49+K50</f>
        <v>32724.010000000002</v>
      </c>
    </row>
    <row r="48" spans="1:11" ht="16.5" customHeight="1">
      <c r="A48" s="57" t="s">
        <v>1</v>
      </c>
      <c r="B48" s="58"/>
      <c r="C48" s="59"/>
      <c r="D48" s="26"/>
      <c r="E48" s="32"/>
      <c r="F48" s="32"/>
      <c r="G48" s="32"/>
      <c r="H48" s="32"/>
      <c r="I48" s="32"/>
      <c r="J48" s="32"/>
      <c r="K48" s="32"/>
    </row>
    <row r="49" spans="1:11" ht="16.5" customHeight="1">
      <c r="A49" s="60" t="s">
        <v>152</v>
      </c>
      <c r="B49" s="61"/>
      <c r="C49" s="62"/>
      <c r="D49" s="13">
        <v>22201</v>
      </c>
      <c r="E49" s="32">
        <f>F49+J49+K49</f>
        <v>-12463.52</v>
      </c>
      <c r="F49" s="32">
        <f>G49+H49+I49</f>
        <v>-11665.02</v>
      </c>
      <c r="G49" s="32">
        <v>-11665.02</v>
      </c>
      <c r="H49" s="32"/>
      <c r="I49" s="32"/>
      <c r="J49" s="32"/>
      <c r="K49" s="32">
        <v>-798.5</v>
      </c>
    </row>
    <row r="50" spans="1:11" ht="30" customHeight="1">
      <c r="A50" s="57" t="s">
        <v>155</v>
      </c>
      <c r="B50" s="58"/>
      <c r="C50" s="59"/>
      <c r="D50" s="13">
        <v>22299</v>
      </c>
      <c r="E50" s="37">
        <f>F50+J50+K50</f>
        <v>-5103.68</v>
      </c>
      <c r="F50" s="32">
        <f>G50+H50+I50</f>
        <v>-38626.19</v>
      </c>
      <c r="G50" s="32">
        <v>-38626.19</v>
      </c>
      <c r="H50" s="32"/>
      <c r="I50" s="32"/>
      <c r="J50" s="32"/>
      <c r="K50" s="32">
        <v>33522.51</v>
      </c>
    </row>
    <row r="51" spans="1:11" ht="16.5" customHeight="1">
      <c r="A51" s="93" t="s">
        <v>20</v>
      </c>
      <c r="B51" s="94"/>
      <c r="C51" s="95"/>
      <c r="D51" s="27">
        <v>223</v>
      </c>
      <c r="E51" s="34">
        <f>F51+J51+K51</f>
        <v>34238.76</v>
      </c>
      <c r="F51" s="34">
        <f>G51+H51+I51</f>
        <v>-11361.239999999998</v>
      </c>
      <c r="G51" s="35">
        <v>49080.51</v>
      </c>
      <c r="H51" s="35">
        <v>-60441.75</v>
      </c>
      <c r="I51" s="35"/>
      <c r="J51" s="35">
        <v>0</v>
      </c>
      <c r="K51" s="35">
        <v>45600</v>
      </c>
    </row>
    <row r="52" spans="1:11" ht="30" customHeight="1">
      <c r="A52" s="93" t="s">
        <v>21</v>
      </c>
      <c r="B52" s="94"/>
      <c r="C52" s="95"/>
      <c r="D52" s="27">
        <v>224</v>
      </c>
      <c r="E52" s="35">
        <f>F52+J52+K52</f>
        <v>13166.68</v>
      </c>
      <c r="F52" s="34">
        <f>G52+H52+I52</f>
        <v>13166.68</v>
      </c>
      <c r="G52" s="35">
        <v>13166.68</v>
      </c>
      <c r="H52" s="35"/>
      <c r="I52" s="35"/>
      <c r="J52" s="35">
        <v>0</v>
      </c>
      <c r="K52" s="35">
        <v>0</v>
      </c>
    </row>
    <row r="53" spans="1:11" ht="31.5" customHeight="1">
      <c r="A53" s="76" t="s">
        <v>182</v>
      </c>
      <c r="B53" s="77"/>
      <c r="C53" s="78"/>
      <c r="D53" s="10">
        <v>225</v>
      </c>
      <c r="E53" s="34">
        <f aca="true" t="shared" si="3" ref="E53:J53">E55+E56+E57+E58+E59+E60</f>
        <v>86229.75</v>
      </c>
      <c r="F53" s="34">
        <f>G53+H53+I53</f>
        <v>86229.75</v>
      </c>
      <c r="G53" s="34">
        <f t="shared" si="3"/>
        <v>-3612</v>
      </c>
      <c r="H53" s="34">
        <f t="shared" si="3"/>
        <v>89841.75</v>
      </c>
      <c r="I53" s="34">
        <f t="shared" si="3"/>
        <v>0</v>
      </c>
      <c r="J53" s="34">
        <f t="shared" si="3"/>
        <v>0</v>
      </c>
      <c r="K53" s="35">
        <v>0</v>
      </c>
    </row>
    <row r="54" spans="1:11" ht="16.5" customHeight="1">
      <c r="A54" s="57" t="s">
        <v>1</v>
      </c>
      <c r="B54" s="58"/>
      <c r="C54" s="59"/>
      <c r="D54" s="26"/>
      <c r="E54" s="32"/>
      <c r="F54" s="32"/>
      <c r="G54" s="32"/>
      <c r="H54" s="32"/>
      <c r="I54" s="32"/>
      <c r="J54" s="32"/>
      <c r="K54" s="32"/>
    </row>
    <row r="55" spans="1:11" ht="30.75" customHeight="1">
      <c r="A55" s="60" t="s">
        <v>156</v>
      </c>
      <c r="B55" s="61"/>
      <c r="C55" s="62"/>
      <c r="D55" s="13">
        <v>22501</v>
      </c>
      <c r="E55" s="32">
        <f aca="true" t="shared" si="4" ref="E55:E60">F55+J55+K55</f>
        <v>-44694.58</v>
      </c>
      <c r="F55" s="32">
        <f aca="true" t="shared" si="5" ref="F55:F60">G55+H55+I55</f>
        <v>-44694.58</v>
      </c>
      <c r="G55" s="32">
        <v>-23783.74</v>
      </c>
      <c r="H55" s="32">
        <v>-20910.84</v>
      </c>
      <c r="I55" s="32"/>
      <c r="J55" s="32"/>
      <c r="K55" s="32"/>
    </row>
    <row r="56" spans="1:11" ht="16.5" customHeight="1">
      <c r="A56" s="57" t="s">
        <v>183</v>
      </c>
      <c r="B56" s="58"/>
      <c r="C56" s="59"/>
      <c r="D56" s="13">
        <v>22502</v>
      </c>
      <c r="E56" s="32">
        <f t="shared" si="4"/>
        <v>-5901</v>
      </c>
      <c r="F56" s="32">
        <f t="shared" si="5"/>
        <v>-5901</v>
      </c>
      <c r="G56" s="32">
        <v>-5901</v>
      </c>
      <c r="H56" s="32"/>
      <c r="I56" s="32"/>
      <c r="J56" s="32"/>
      <c r="K56" s="32"/>
    </row>
    <row r="57" spans="1:11" ht="31.5" customHeight="1">
      <c r="A57" s="57" t="s">
        <v>157</v>
      </c>
      <c r="B57" s="58"/>
      <c r="C57" s="59"/>
      <c r="D57" s="13">
        <v>22503</v>
      </c>
      <c r="E57" s="32">
        <f t="shared" si="4"/>
        <v>-26056.12</v>
      </c>
      <c r="F57" s="32">
        <f t="shared" si="5"/>
        <v>-26056.12</v>
      </c>
      <c r="G57" s="32"/>
      <c r="H57" s="32">
        <v>-26056.12</v>
      </c>
      <c r="I57" s="32"/>
      <c r="J57" s="32"/>
      <c r="K57" s="32"/>
    </row>
    <row r="58" spans="1:11" ht="30.75" customHeight="1">
      <c r="A58" s="57" t="s">
        <v>158</v>
      </c>
      <c r="B58" s="58"/>
      <c r="C58" s="59"/>
      <c r="D58" s="13">
        <v>22504</v>
      </c>
      <c r="E58" s="32">
        <f t="shared" si="4"/>
        <v>0</v>
      </c>
      <c r="F58" s="32">
        <f t="shared" si="5"/>
        <v>0</v>
      </c>
      <c r="G58" s="32"/>
      <c r="H58" s="32"/>
      <c r="I58" s="32"/>
      <c r="J58" s="32"/>
      <c r="K58" s="32"/>
    </row>
    <row r="59" spans="1:11" ht="16.5" customHeight="1">
      <c r="A59" s="57" t="s">
        <v>184</v>
      </c>
      <c r="B59" s="58"/>
      <c r="C59" s="59"/>
      <c r="D59" s="13">
        <v>22505</v>
      </c>
      <c r="E59" s="32">
        <f t="shared" si="4"/>
        <v>136808.71</v>
      </c>
      <c r="F59" s="32">
        <f t="shared" si="5"/>
        <v>136808.71</v>
      </c>
      <c r="G59" s="32"/>
      <c r="H59" s="32">
        <v>136808.71</v>
      </c>
      <c r="I59" s="32"/>
      <c r="J59" s="32"/>
      <c r="K59" s="32"/>
    </row>
    <row r="60" spans="1:11" ht="30.75" customHeight="1">
      <c r="A60" s="57" t="s">
        <v>159</v>
      </c>
      <c r="B60" s="58"/>
      <c r="C60" s="59"/>
      <c r="D60" s="13">
        <v>22599</v>
      </c>
      <c r="E60" s="32">
        <f t="shared" si="4"/>
        <v>26072.74</v>
      </c>
      <c r="F60" s="32">
        <f t="shared" si="5"/>
        <v>26072.74</v>
      </c>
      <c r="G60" s="32">
        <v>26072.74</v>
      </c>
      <c r="H60" s="32"/>
      <c r="I60" s="32"/>
      <c r="J60" s="32"/>
      <c r="K60" s="32"/>
    </row>
    <row r="61" spans="1:11" ht="16.5" customHeight="1">
      <c r="A61" s="76" t="s">
        <v>185</v>
      </c>
      <c r="B61" s="77"/>
      <c r="C61" s="78"/>
      <c r="D61" s="10">
        <v>226</v>
      </c>
      <c r="E61" s="34">
        <f aca="true" t="shared" si="6" ref="E61:K61">E63+E64+E65+E66+E67+E68</f>
        <v>107690.26</v>
      </c>
      <c r="F61" s="34">
        <f>G61+H61+I61</f>
        <v>90910.84999999998</v>
      </c>
      <c r="G61" s="34">
        <f t="shared" si="6"/>
        <v>133430.84999999998</v>
      </c>
      <c r="H61" s="34">
        <f t="shared" si="6"/>
        <v>0</v>
      </c>
      <c r="I61" s="34">
        <f t="shared" si="6"/>
        <v>-42520</v>
      </c>
      <c r="J61" s="34">
        <f t="shared" si="6"/>
        <v>0</v>
      </c>
      <c r="K61" s="34">
        <f t="shared" si="6"/>
        <v>16779.410000000003</v>
      </c>
    </row>
    <row r="62" spans="1:11" ht="15.75" customHeight="1">
      <c r="A62" s="57" t="s">
        <v>1</v>
      </c>
      <c r="B62" s="58"/>
      <c r="C62" s="59"/>
      <c r="D62" s="26"/>
      <c r="E62" s="32"/>
      <c r="F62" s="32"/>
      <c r="G62" s="32"/>
      <c r="H62" s="32"/>
      <c r="I62" s="32"/>
      <c r="J62" s="32"/>
      <c r="K62" s="32"/>
    </row>
    <row r="63" spans="1:11" ht="31.5" customHeight="1">
      <c r="A63" s="60" t="s">
        <v>160</v>
      </c>
      <c r="B63" s="61"/>
      <c r="C63" s="62"/>
      <c r="D63" s="13">
        <v>22601</v>
      </c>
      <c r="E63" s="32">
        <f aca="true" t="shared" si="7" ref="E63:E68">F63+J63+K63</f>
        <v>0</v>
      </c>
      <c r="F63" s="32">
        <f aca="true" t="shared" si="8" ref="F63:F68">G63+H63+I63</f>
        <v>0</v>
      </c>
      <c r="G63" s="32"/>
      <c r="H63" s="32"/>
      <c r="I63" s="32"/>
      <c r="J63" s="32"/>
      <c r="K63" s="32"/>
    </row>
    <row r="64" spans="1:11" ht="16.5" customHeight="1">
      <c r="A64" s="60" t="s">
        <v>161</v>
      </c>
      <c r="B64" s="61"/>
      <c r="C64" s="62"/>
      <c r="D64" s="13">
        <v>22602</v>
      </c>
      <c r="E64" s="32">
        <f t="shared" si="7"/>
        <v>-77474</v>
      </c>
      <c r="F64" s="32">
        <f t="shared" si="8"/>
        <v>-66826</v>
      </c>
      <c r="G64" s="32">
        <v>-24306</v>
      </c>
      <c r="H64" s="32"/>
      <c r="I64" s="32">
        <v>-42520</v>
      </c>
      <c r="J64" s="32"/>
      <c r="K64" s="32">
        <v>-10648</v>
      </c>
    </row>
    <row r="65" spans="1:11" ht="16.5" customHeight="1">
      <c r="A65" s="57" t="s">
        <v>162</v>
      </c>
      <c r="B65" s="58"/>
      <c r="C65" s="58"/>
      <c r="D65" s="13">
        <v>22603</v>
      </c>
      <c r="E65" s="32">
        <f t="shared" si="7"/>
        <v>-6518.51</v>
      </c>
      <c r="F65" s="32">
        <f t="shared" si="8"/>
        <v>-6518.51</v>
      </c>
      <c r="G65" s="32">
        <v>-6518.51</v>
      </c>
      <c r="H65" s="32"/>
      <c r="I65" s="32"/>
      <c r="J65" s="32"/>
      <c r="K65" s="32"/>
    </row>
    <row r="66" spans="1:11" ht="16.5" customHeight="1">
      <c r="A66" s="65" t="s">
        <v>152</v>
      </c>
      <c r="B66" s="65"/>
      <c r="C66" s="65"/>
      <c r="D66" s="13">
        <v>22604</v>
      </c>
      <c r="E66" s="32">
        <f t="shared" si="7"/>
        <v>-21319</v>
      </c>
      <c r="F66" s="32">
        <f t="shared" si="8"/>
        <v>-7334</v>
      </c>
      <c r="G66" s="32">
        <v>-7334</v>
      </c>
      <c r="H66" s="32"/>
      <c r="I66" s="32"/>
      <c r="J66" s="32"/>
      <c r="K66" s="32">
        <v>-13985</v>
      </c>
    </row>
    <row r="67" spans="1:11" ht="31.5" customHeight="1">
      <c r="A67" s="65" t="s">
        <v>163</v>
      </c>
      <c r="B67" s="65"/>
      <c r="C67" s="65"/>
      <c r="D67" s="13">
        <v>22605</v>
      </c>
      <c r="E67" s="32">
        <f t="shared" si="7"/>
        <v>2000</v>
      </c>
      <c r="F67" s="32">
        <f t="shared" si="8"/>
        <v>0</v>
      </c>
      <c r="G67" s="32"/>
      <c r="H67" s="32"/>
      <c r="I67" s="32"/>
      <c r="J67" s="32"/>
      <c r="K67" s="32">
        <v>2000</v>
      </c>
    </row>
    <row r="68" spans="1:11" ht="31.5" customHeight="1">
      <c r="A68" s="57" t="s">
        <v>164</v>
      </c>
      <c r="B68" s="58"/>
      <c r="C68" s="58"/>
      <c r="D68" s="13">
        <v>22699</v>
      </c>
      <c r="E68" s="32">
        <f t="shared" si="7"/>
        <v>211001.77</v>
      </c>
      <c r="F68" s="32">
        <f t="shared" si="8"/>
        <v>171589.36</v>
      </c>
      <c r="G68" s="32">
        <v>171589.36</v>
      </c>
      <c r="H68" s="32"/>
      <c r="I68" s="32"/>
      <c r="J68" s="32"/>
      <c r="K68" s="32">
        <v>39412.41</v>
      </c>
    </row>
    <row r="69" spans="1:11" ht="31.5" customHeight="1">
      <c r="A69" s="87" t="s">
        <v>22</v>
      </c>
      <c r="B69" s="87"/>
      <c r="C69" s="87"/>
      <c r="D69" s="27">
        <v>262</v>
      </c>
      <c r="E69" s="34">
        <f>F69+J69+K69</f>
        <v>-283484.73</v>
      </c>
      <c r="F69" s="34">
        <f>G69+H69+I69</f>
        <v>-283484.73</v>
      </c>
      <c r="G69" s="34"/>
      <c r="H69" s="34"/>
      <c r="I69" s="34">
        <v>-283484.73</v>
      </c>
      <c r="J69" s="34">
        <v>0</v>
      </c>
      <c r="K69" s="34">
        <v>0</v>
      </c>
    </row>
    <row r="70" spans="1:11" ht="16.5" customHeight="1">
      <c r="A70" s="76" t="s">
        <v>186</v>
      </c>
      <c r="B70" s="77"/>
      <c r="C70" s="78"/>
      <c r="D70" s="10">
        <v>290</v>
      </c>
      <c r="E70" s="34">
        <f>E72+E73+E74+E75</f>
        <v>196228.31</v>
      </c>
      <c r="F70" s="34">
        <f>G70+H70+I70</f>
        <v>199702.00000000003</v>
      </c>
      <c r="G70" s="34">
        <f>G72+G73+G74+G75</f>
        <v>254659.65000000002</v>
      </c>
      <c r="H70" s="34">
        <f>H72+H73+H74+H75</f>
        <v>-29400</v>
      </c>
      <c r="I70" s="34">
        <f>I72+I73+I74+I75</f>
        <v>-25557.65</v>
      </c>
      <c r="J70" s="34">
        <f>J72+J73+J74+J75</f>
        <v>0</v>
      </c>
      <c r="K70" s="34">
        <f>K72+K73+K74+K75</f>
        <v>-3473.69</v>
      </c>
    </row>
    <row r="71" spans="1:11" ht="13.5" customHeight="1">
      <c r="A71" s="57" t="s">
        <v>1</v>
      </c>
      <c r="B71" s="58"/>
      <c r="C71" s="59"/>
      <c r="D71" s="26"/>
      <c r="E71" s="32"/>
      <c r="F71" s="32"/>
      <c r="G71" s="32"/>
      <c r="H71" s="32"/>
      <c r="I71" s="32"/>
      <c r="J71" s="32"/>
      <c r="K71" s="32"/>
    </row>
    <row r="72" spans="1:11" ht="16.5" customHeight="1">
      <c r="A72" s="65" t="s">
        <v>165</v>
      </c>
      <c r="B72" s="65"/>
      <c r="C72" s="65"/>
      <c r="D72" s="13">
        <v>29001</v>
      </c>
      <c r="E72" s="32">
        <f>F72+J72+K72</f>
        <v>-22482.359999999997</v>
      </c>
      <c r="F72" s="32">
        <f>G72+H72+I72</f>
        <v>-22048.67</v>
      </c>
      <c r="G72" s="32">
        <v>7351.33</v>
      </c>
      <c r="H72" s="32">
        <v>-29400</v>
      </c>
      <c r="I72" s="32"/>
      <c r="J72" s="32"/>
      <c r="K72" s="32">
        <v>-433.69</v>
      </c>
    </row>
    <row r="73" spans="1:11" ht="16.5" customHeight="1">
      <c r="A73" s="57" t="s">
        <v>166</v>
      </c>
      <c r="B73" s="58"/>
      <c r="C73" s="59"/>
      <c r="D73" s="13">
        <v>29002</v>
      </c>
      <c r="E73" s="32">
        <f>F73+J73+K73</f>
        <v>83236.67000000001</v>
      </c>
      <c r="F73" s="32">
        <f>G73+H73+I73</f>
        <v>83236.67000000001</v>
      </c>
      <c r="G73" s="32">
        <v>108794.32</v>
      </c>
      <c r="H73" s="32"/>
      <c r="I73" s="32">
        <v>-25557.65</v>
      </c>
      <c r="J73" s="32"/>
      <c r="K73" s="32"/>
    </row>
    <row r="74" spans="1:11" ht="16.5" customHeight="1">
      <c r="A74" s="57" t="s">
        <v>167</v>
      </c>
      <c r="B74" s="58"/>
      <c r="C74" s="59"/>
      <c r="D74" s="13">
        <v>29003</v>
      </c>
      <c r="E74" s="32">
        <f>F74+J74+K74</f>
        <v>0</v>
      </c>
      <c r="F74" s="32">
        <f>G74+H74+I74</f>
        <v>0</v>
      </c>
      <c r="G74" s="32"/>
      <c r="H74" s="32"/>
      <c r="I74" s="32"/>
      <c r="J74" s="32"/>
      <c r="K74" s="32"/>
    </row>
    <row r="75" spans="1:11" ht="16.5" customHeight="1">
      <c r="A75" s="57" t="s">
        <v>168</v>
      </c>
      <c r="B75" s="58"/>
      <c r="C75" s="59"/>
      <c r="D75" s="13">
        <v>29099</v>
      </c>
      <c r="E75" s="32">
        <f>F75+J75+K75</f>
        <v>135474</v>
      </c>
      <c r="F75" s="32">
        <f>G75+H75+I75</f>
        <v>138514</v>
      </c>
      <c r="G75" s="32">
        <v>138514</v>
      </c>
      <c r="H75" s="32"/>
      <c r="I75" s="32"/>
      <c r="J75" s="32"/>
      <c r="K75" s="32">
        <v>-3040</v>
      </c>
    </row>
    <row r="76" spans="1:11" ht="30.75" customHeight="1">
      <c r="A76" s="87" t="s">
        <v>187</v>
      </c>
      <c r="B76" s="87"/>
      <c r="C76" s="87"/>
      <c r="D76" s="27">
        <v>310</v>
      </c>
      <c r="E76" s="34">
        <f>E78+E79+E80+E81+E82+E83+E84</f>
        <v>-49580.84</v>
      </c>
      <c r="F76" s="34">
        <f>G76+H76+I76</f>
        <v>6712.81</v>
      </c>
      <c r="G76" s="34">
        <f>G78+G79+G80+G81+G82+G83+G84</f>
        <v>6712.81</v>
      </c>
      <c r="H76" s="34">
        <f>H78+H79+H80+H81+H82+H83+H84</f>
        <v>0</v>
      </c>
      <c r="I76" s="34">
        <f>I78+I79+I80+I81+I82+I83+I84</f>
        <v>0</v>
      </c>
      <c r="J76" s="34">
        <f>J78+J79+J80+J81+J82+J83+J84</f>
        <v>0</v>
      </c>
      <c r="K76" s="34">
        <f>K78+K79+K80+K81+K82+K83+K84</f>
        <v>-56293.649999999994</v>
      </c>
    </row>
    <row r="77" spans="1:11" ht="16.5" customHeight="1">
      <c r="A77" s="57" t="s">
        <v>1</v>
      </c>
      <c r="B77" s="58"/>
      <c r="C77" s="58"/>
      <c r="D77" s="13"/>
      <c r="E77" s="32"/>
      <c r="F77" s="32"/>
      <c r="G77" s="32"/>
      <c r="H77" s="32"/>
      <c r="I77" s="32"/>
      <c r="J77" s="32"/>
      <c r="K77" s="32"/>
    </row>
    <row r="78" spans="1:11" ht="30.75" customHeight="1">
      <c r="A78" s="65" t="s">
        <v>188</v>
      </c>
      <c r="B78" s="65"/>
      <c r="C78" s="65"/>
      <c r="D78" s="13">
        <v>31001</v>
      </c>
      <c r="E78" s="32">
        <f aca="true" t="shared" si="9" ref="E78:E84">F78+J78+K78</f>
        <v>0</v>
      </c>
      <c r="F78" s="32">
        <f aca="true" t="shared" si="10" ref="F78:F84">G78+H78+I78</f>
        <v>0</v>
      </c>
      <c r="G78" s="32"/>
      <c r="H78" s="32"/>
      <c r="I78" s="32"/>
      <c r="J78" s="32"/>
      <c r="K78" s="32"/>
    </row>
    <row r="79" spans="1:11" ht="16.5" customHeight="1">
      <c r="A79" s="57" t="s">
        <v>189</v>
      </c>
      <c r="B79" s="58"/>
      <c r="C79" s="59"/>
      <c r="D79" s="20">
        <v>31002</v>
      </c>
      <c r="E79" s="32">
        <f t="shared" si="9"/>
        <v>0</v>
      </c>
      <c r="F79" s="32">
        <f t="shared" si="10"/>
        <v>0</v>
      </c>
      <c r="G79" s="33"/>
      <c r="H79" s="33"/>
      <c r="I79" s="33"/>
      <c r="J79" s="33"/>
      <c r="K79" s="32"/>
    </row>
    <row r="80" spans="1:11" ht="31.5" customHeight="1">
      <c r="A80" s="57" t="s">
        <v>169</v>
      </c>
      <c r="B80" s="58"/>
      <c r="C80" s="59"/>
      <c r="D80" s="20">
        <v>31003</v>
      </c>
      <c r="E80" s="32">
        <f t="shared" si="9"/>
        <v>10110.1</v>
      </c>
      <c r="F80" s="32">
        <f t="shared" si="10"/>
        <v>0</v>
      </c>
      <c r="G80" s="33"/>
      <c r="H80" s="33"/>
      <c r="I80" s="33"/>
      <c r="J80" s="33"/>
      <c r="K80" s="32">
        <v>10110.1</v>
      </c>
    </row>
    <row r="81" spans="1:11" ht="16.5" customHeight="1">
      <c r="A81" s="57" t="s">
        <v>190</v>
      </c>
      <c r="B81" s="58"/>
      <c r="C81" s="59"/>
      <c r="D81" s="20">
        <v>31004</v>
      </c>
      <c r="E81" s="32">
        <f t="shared" si="9"/>
        <v>-50000</v>
      </c>
      <c r="F81" s="32">
        <f t="shared" si="10"/>
        <v>0</v>
      </c>
      <c r="G81" s="33"/>
      <c r="H81" s="33"/>
      <c r="I81" s="33"/>
      <c r="J81" s="33"/>
      <c r="K81" s="32">
        <v>-50000</v>
      </c>
    </row>
    <row r="82" spans="1:11" ht="16.5" customHeight="1">
      <c r="A82" s="57" t="s">
        <v>191</v>
      </c>
      <c r="B82" s="69"/>
      <c r="C82" s="70"/>
      <c r="D82" s="20">
        <v>31005</v>
      </c>
      <c r="E82" s="32">
        <f t="shared" si="9"/>
        <v>-40271.19</v>
      </c>
      <c r="F82" s="32">
        <f t="shared" si="10"/>
        <v>4728.81</v>
      </c>
      <c r="G82" s="33">
        <v>4728.81</v>
      </c>
      <c r="H82" s="33"/>
      <c r="I82" s="33"/>
      <c r="J82" s="33"/>
      <c r="K82" s="32">
        <v>-45000</v>
      </c>
    </row>
    <row r="83" spans="1:11" ht="31.5" customHeight="1">
      <c r="A83" s="57" t="s">
        <v>192</v>
      </c>
      <c r="B83" s="58"/>
      <c r="C83" s="59"/>
      <c r="D83" s="20">
        <v>31006</v>
      </c>
      <c r="E83" s="32">
        <f t="shared" si="9"/>
        <v>0</v>
      </c>
      <c r="F83" s="32">
        <f t="shared" si="10"/>
        <v>0</v>
      </c>
      <c r="G83" s="33"/>
      <c r="H83" s="33"/>
      <c r="I83" s="33"/>
      <c r="J83" s="33"/>
      <c r="K83" s="32"/>
    </row>
    <row r="84" spans="1:11" ht="30" customHeight="1">
      <c r="A84" s="57" t="s">
        <v>193</v>
      </c>
      <c r="B84" s="58"/>
      <c r="C84" s="59"/>
      <c r="D84" s="20">
        <v>31099</v>
      </c>
      <c r="E84" s="32">
        <f t="shared" si="9"/>
        <v>30580.25</v>
      </c>
      <c r="F84" s="32">
        <f t="shared" si="10"/>
        <v>1984</v>
      </c>
      <c r="G84" s="33">
        <v>1984</v>
      </c>
      <c r="H84" s="33"/>
      <c r="I84" s="33"/>
      <c r="J84" s="33"/>
      <c r="K84" s="32">
        <v>28596.25</v>
      </c>
    </row>
    <row r="85" spans="1:11" ht="28.5" customHeight="1">
      <c r="A85" s="87" t="s">
        <v>194</v>
      </c>
      <c r="B85" s="87"/>
      <c r="C85" s="87"/>
      <c r="D85" s="27">
        <v>340</v>
      </c>
      <c r="E85" s="36">
        <f>E87+E88+E89+E90+E91</f>
        <v>839455.22</v>
      </c>
      <c r="F85" s="34">
        <f>G85+H85+I85</f>
        <v>702822.68</v>
      </c>
      <c r="G85" s="36">
        <f>G87+G88+G89+G90+G91</f>
        <v>351260.30000000005</v>
      </c>
      <c r="H85" s="36">
        <f>H87+H88+H89+H90+H91</f>
        <v>0</v>
      </c>
      <c r="I85" s="36">
        <f>I87+I88+I89+I90+I91</f>
        <v>351562.38</v>
      </c>
      <c r="J85" s="36">
        <f>J87+J88+J89+J90+J91</f>
        <v>0</v>
      </c>
      <c r="K85" s="36">
        <f>K87+K88+K89+K90+K91</f>
        <v>136632.54</v>
      </c>
    </row>
    <row r="86" spans="1:11" ht="16.5" customHeight="1">
      <c r="A86" s="57" t="s">
        <v>1</v>
      </c>
      <c r="B86" s="58"/>
      <c r="C86" s="58"/>
      <c r="D86" s="13"/>
      <c r="E86" s="33"/>
      <c r="F86" s="33"/>
      <c r="G86" s="33"/>
      <c r="H86" s="33"/>
      <c r="I86" s="33"/>
      <c r="J86" s="33"/>
      <c r="K86" s="32"/>
    </row>
    <row r="87" spans="1:11" ht="16.5" customHeight="1">
      <c r="A87" s="110" t="s">
        <v>195</v>
      </c>
      <c r="B87" s="110"/>
      <c r="C87" s="110"/>
      <c r="D87" s="20">
        <v>34001</v>
      </c>
      <c r="E87" s="32">
        <f>F87+J87+K87</f>
        <v>7000</v>
      </c>
      <c r="F87" s="32">
        <f>G87+H87+I87</f>
        <v>7000</v>
      </c>
      <c r="G87" s="33">
        <v>7000</v>
      </c>
      <c r="H87" s="33"/>
      <c r="I87" s="33"/>
      <c r="J87" s="33"/>
      <c r="K87" s="32"/>
    </row>
    <row r="88" spans="1:11" ht="16.5" customHeight="1">
      <c r="A88" s="65" t="s">
        <v>196</v>
      </c>
      <c r="B88" s="65"/>
      <c r="C88" s="65"/>
      <c r="D88" s="13">
        <v>34002</v>
      </c>
      <c r="E88" s="32">
        <f>F88+J88+K88</f>
        <v>39308.250000000015</v>
      </c>
      <c r="F88" s="32">
        <f>G88+H88+I88</f>
        <v>28543.73000000001</v>
      </c>
      <c r="G88" s="32">
        <v>-166018.65</v>
      </c>
      <c r="H88" s="32"/>
      <c r="I88" s="32">
        <v>194562.38</v>
      </c>
      <c r="J88" s="32"/>
      <c r="K88" s="32">
        <v>10764.52</v>
      </c>
    </row>
    <row r="89" spans="1:11" ht="16.5" customHeight="1">
      <c r="A89" s="57" t="s">
        <v>197</v>
      </c>
      <c r="B89" s="58"/>
      <c r="C89" s="59"/>
      <c r="D89" s="13">
        <v>34003</v>
      </c>
      <c r="E89" s="32">
        <f>F89+J89+K89</f>
        <v>200572.26</v>
      </c>
      <c r="F89" s="32">
        <f>G89+H89+I89</f>
        <v>195522.56</v>
      </c>
      <c r="G89" s="32">
        <v>195522.56</v>
      </c>
      <c r="H89" s="32"/>
      <c r="I89" s="32"/>
      <c r="J89" s="32"/>
      <c r="K89" s="32">
        <v>5049.7</v>
      </c>
    </row>
    <row r="90" spans="1:11" ht="16.5" customHeight="1">
      <c r="A90" s="57" t="s">
        <v>198</v>
      </c>
      <c r="B90" s="58"/>
      <c r="C90" s="59"/>
      <c r="D90" s="13">
        <v>34004</v>
      </c>
      <c r="E90" s="32">
        <f>F90+J90+K90</f>
        <v>168070</v>
      </c>
      <c r="F90" s="32">
        <f>G90+H90+I90</f>
        <v>168070</v>
      </c>
      <c r="G90" s="32">
        <v>11070</v>
      </c>
      <c r="H90" s="32"/>
      <c r="I90" s="32">
        <v>157000</v>
      </c>
      <c r="J90" s="32"/>
      <c r="K90" s="32"/>
    </row>
    <row r="91" spans="1:11" ht="31.5" customHeight="1">
      <c r="A91" s="57" t="s">
        <v>199</v>
      </c>
      <c r="B91" s="58"/>
      <c r="C91" s="59"/>
      <c r="D91" s="13">
        <v>34099</v>
      </c>
      <c r="E91" s="32">
        <f>F91+J91+K91</f>
        <v>424504.71</v>
      </c>
      <c r="F91" s="32">
        <f>G91+H91+I91</f>
        <v>303686.39</v>
      </c>
      <c r="G91" s="32">
        <v>303686.39</v>
      </c>
      <c r="H91" s="32"/>
      <c r="I91" s="32"/>
      <c r="J91" s="32"/>
      <c r="K91" s="32">
        <v>120818.32</v>
      </c>
    </row>
    <row r="92" spans="1:11" ht="31.5" customHeight="1">
      <c r="A92" s="87" t="s">
        <v>33</v>
      </c>
      <c r="B92" s="87"/>
      <c r="C92" s="87"/>
      <c r="D92" s="27">
        <v>500</v>
      </c>
      <c r="E92" s="32"/>
      <c r="F92" s="32"/>
      <c r="G92" s="32"/>
      <c r="H92" s="32"/>
      <c r="I92" s="32"/>
      <c r="J92" s="32"/>
      <c r="K92" s="32"/>
    </row>
    <row r="93" spans="1:11" ht="16.5" customHeight="1">
      <c r="A93" s="57" t="s">
        <v>1</v>
      </c>
      <c r="B93" s="58"/>
      <c r="C93" s="58"/>
      <c r="D93" s="13"/>
      <c r="E93" s="32"/>
      <c r="F93" s="32"/>
      <c r="G93" s="32"/>
      <c r="H93" s="32"/>
      <c r="I93" s="32"/>
      <c r="J93" s="32"/>
      <c r="K93" s="32"/>
    </row>
    <row r="94" spans="1:11" ht="30.75" customHeight="1">
      <c r="A94" s="60" t="s">
        <v>28</v>
      </c>
      <c r="B94" s="61"/>
      <c r="C94" s="62"/>
      <c r="D94" s="13">
        <v>52000</v>
      </c>
      <c r="E94" s="32"/>
      <c r="F94" s="32"/>
      <c r="G94" s="32"/>
      <c r="H94" s="32"/>
      <c r="I94" s="32"/>
      <c r="J94" s="32"/>
      <c r="K94" s="32"/>
    </row>
    <row r="95" spans="1:11" ht="30.75" customHeight="1">
      <c r="A95" s="60" t="s">
        <v>23</v>
      </c>
      <c r="B95" s="61"/>
      <c r="C95" s="62"/>
      <c r="D95" s="13">
        <v>53000</v>
      </c>
      <c r="E95" s="32"/>
      <c r="F95" s="32"/>
      <c r="G95" s="32"/>
      <c r="H95" s="32"/>
      <c r="I95" s="32"/>
      <c r="J95" s="32"/>
      <c r="K95" s="32"/>
    </row>
    <row r="96" spans="1:11" ht="15.75" customHeight="1">
      <c r="A96" s="111" t="s">
        <v>7</v>
      </c>
      <c r="B96" s="111"/>
      <c r="C96" s="111"/>
      <c r="D96" s="14"/>
      <c r="E96" s="32"/>
      <c r="F96" s="32"/>
      <c r="G96" s="32"/>
      <c r="H96" s="32"/>
      <c r="I96" s="32"/>
      <c r="J96" s="32"/>
      <c r="K96" s="32"/>
    </row>
    <row r="97" spans="1:11" ht="16.5" customHeight="1">
      <c r="A97" s="65" t="s">
        <v>8</v>
      </c>
      <c r="B97" s="65"/>
      <c r="C97" s="65"/>
      <c r="D97" s="7" t="s">
        <v>17</v>
      </c>
      <c r="E97" s="32"/>
      <c r="F97" s="32"/>
      <c r="G97" s="32"/>
      <c r="H97" s="32"/>
      <c r="I97" s="32"/>
      <c r="J97" s="32"/>
      <c r="K97" s="32"/>
    </row>
    <row r="98" spans="1:10" ht="16.5" customHeight="1">
      <c r="A98" s="6"/>
      <c r="B98" s="6"/>
      <c r="C98" s="6"/>
      <c r="D98" s="1"/>
      <c r="E98" s="18"/>
      <c r="F98" s="18"/>
      <c r="G98" s="18"/>
      <c r="H98" s="18"/>
      <c r="I98" s="18"/>
      <c r="J98" s="18"/>
    </row>
    <row r="99" spans="1:10" ht="17.25" customHeight="1">
      <c r="A99" s="74" t="s">
        <v>200</v>
      </c>
      <c r="B99" s="74"/>
      <c r="C99" s="74"/>
      <c r="D99" s="74"/>
      <c r="E99" s="9"/>
      <c r="F99" s="63" t="s">
        <v>204</v>
      </c>
      <c r="G99" s="63"/>
      <c r="H99" s="63"/>
      <c r="I99" s="63"/>
      <c r="J99" s="64"/>
    </row>
    <row r="100" spans="1:10" ht="16.5" customHeight="1">
      <c r="A100" s="3"/>
      <c r="B100" s="3"/>
      <c r="C100" s="3"/>
      <c r="E100" s="11" t="s">
        <v>11</v>
      </c>
      <c r="F100" s="90" t="s">
        <v>10</v>
      </c>
      <c r="G100" s="90"/>
      <c r="H100" s="90"/>
      <c r="I100" s="90"/>
      <c r="J100" s="90"/>
    </row>
    <row r="101" spans="1:10" ht="31.5" customHeight="1">
      <c r="A101" s="106" t="s">
        <v>202</v>
      </c>
      <c r="B101" s="106"/>
      <c r="C101" s="106"/>
      <c r="D101" s="106"/>
      <c r="E101" s="16"/>
      <c r="F101" s="104" t="s">
        <v>219</v>
      </c>
      <c r="G101" s="104"/>
      <c r="H101" s="104"/>
      <c r="I101" s="104"/>
      <c r="J101" s="105"/>
    </row>
    <row r="102" spans="1:10" ht="15">
      <c r="A102" s="24"/>
      <c r="B102" s="24"/>
      <c r="C102" s="24"/>
      <c r="D102" s="25"/>
      <c r="E102" s="11" t="s">
        <v>11</v>
      </c>
      <c r="F102" s="90" t="s">
        <v>10</v>
      </c>
      <c r="G102" s="90"/>
      <c r="H102" s="90"/>
      <c r="I102" s="90"/>
      <c r="J102" s="90"/>
    </row>
    <row r="103" spans="1:10" ht="16.5" customHeight="1">
      <c r="A103" s="106" t="s">
        <v>34</v>
      </c>
      <c r="B103" s="106"/>
      <c r="C103" s="106"/>
      <c r="D103" s="106"/>
      <c r="E103" s="16"/>
      <c r="F103" s="104" t="s">
        <v>219</v>
      </c>
      <c r="G103" s="104"/>
      <c r="H103" s="104"/>
      <c r="I103" s="104"/>
      <c r="J103" s="105"/>
    </row>
    <row r="104" spans="1:10" ht="25.5" customHeight="1">
      <c r="A104" s="106" t="s">
        <v>220</v>
      </c>
      <c r="B104" s="106"/>
      <c r="E104" s="11" t="s">
        <v>11</v>
      </c>
      <c r="F104" s="90" t="s">
        <v>10</v>
      </c>
      <c r="G104" s="90"/>
      <c r="H104" s="90"/>
      <c r="I104" s="90"/>
      <c r="J104" s="90"/>
    </row>
    <row r="106" spans="1:3" ht="15">
      <c r="A106" s="89" t="s">
        <v>289</v>
      </c>
      <c r="B106" s="89"/>
      <c r="C106" s="89"/>
    </row>
  </sheetData>
  <sheetProtection/>
  <mergeCells count="111">
    <mergeCell ref="A106:C106"/>
    <mergeCell ref="K15:K16"/>
    <mergeCell ref="J15:J16"/>
    <mergeCell ref="F15:F16"/>
    <mergeCell ref="G15:I15"/>
    <mergeCell ref="A101:D101"/>
    <mergeCell ref="F101:J101"/>
    <mergeCell ref="F102:J102"/>
    <mergeCell ref="A103:D103"/>
    <mergeCell ref="F103:J103"/>
    <mergeCell ref="A104:B104"/>
    <mergeCell ref="F104:J104"/>
    <mergeCell ref="A95:C95"/>
    <mergeCell ref="A96:C96"/>
    <mergeCell ref="A97:C97"/>
    <mergeCell ref="A99:D99"/>
    <mergeCell ref="F99:J99"/>
    <mergeCell ref="F100:J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F7:J7"/>
    <mergeCell ref="E8:J8"/>
    <mergeCell ref="A9:K9"/>
    <mergeCell ref="A11:K11"/>
    <mergeCell ref="A13:K13"/>
    <mergeCell ref="A14:C16"/>
    <mergeCell ref="D14:D16"/>
    <mergeCell ref="E14:E16"/>
    <mergeCell ref="F14:K14"/>
    <mergeCell ref="E1:K1"/>
    <mergeCell ref="E2:J2"/>
    <mergeCell ref="E3:J3"/>
    <mergeCell ref="E4:J4"/>
    <mergeCell ref="E5:J5"/>
    <mergeCell ref="F6:J6"/>
  </mergeCells>
  <printOptions/>
  <pageMargins left="0.5905511811023623" right="0.1968503937007874" top="0.8267716535433072" bottom="0.5905511811023623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10.75390625" style="2" customWidth="1"/>
    <col min="2" max="2" width="11.75390625" style="2" customWidth="1"/>
    <col min="3" max="3" width="15.625" style="2" customWidth="1"/>
    <col min="4" max="4" width="14.00390625" style="3" customWidth="1"/>
    <col min="5" max="5" width="13.375" style="2" customWidth="1"/>
    <col min="6" max="6" width="12.875" style="2" customWidth="1"/>
    <col min="7" max="7" width="11.875" style="2" customWidth="1"/>
    <col min="8" max="8" width="12.25390625" style="2" customWidth="1"/>
    <col min="9" max="9" width="5.00390625" style="2" customWidth="1"/>
    <col min="10" max="10" width="9.125" style="2" customWidth="1"/>
  </cols>
  <sheetData>
    <row r="1" spans="4:5" ht="15">
      <c r="D1" s="122" t="s">
        <v>222</v>
      </c>
      <c r="E1" s="123"/>
    </row>
    <row r="2" spans="1:8" ht="18.75">
      <c r="A2" s="84" t="s">
        <v>223</v>
      </c>
      <c r="B2" s="84"/>
      <c r="C2" s="84"/>
      <c r="D2" s="84"/>
      <c r="E2" s="84"/>
      <c r="F2" s="84"/>
      <c r="G2" s="84"/>
      <c r="H2" s="84"/>
    </row>
    <row r="3" spans="1:7" ht="18.75">
      <c r="A3" s="21"/>
      <c r="B3" s="21"/>
      <c r="C3" s="21"/>
      <c r="D3" s="21"/>
      <c r="E3" s="21"/>
      <c r="F3" s="21"/>
      <c r="G3" s="21"/>
    </row>
    <row r="4" spans="1:8" ht="15.75">
      <c r="A4" s="86" t="s">
        <v>269</v>
      </c>
      <c r="B4" s="86"/>
      <c r="C4" s="86"/>
      <c r="D4" s="86"/>
      <c r="E4" s="86"/>
      <c r="F4" s="86"/>
      <c r="G4" s="86"/>
      <c r="H4" s="86"/>
    </row>
    <row r="5" spans="1:7" ht="18.75">
      <c r="A5" s="21"/>
      <c r="B5" s="21"/>
      <c r="C5" s="21"/>
      <c r="D5" s="21"/>
      <c r="E5" s="21"/>
      <c r="F5" s="21"/>
      <c r="G5" s="21"/>
    </row>
    <row r="6" spans="1:10" ht="15.75">
      <c r="A6" s="38" t="s">
        <v>224</v>
      </c>
      <c r="B6" s="39"/>
      <c r="C6" s="39"/>
      <c r="D6" s="40"/>
      <c r="E6" s="41"/>
      <c r="F6" s="41"/>
      <c r="G6" s="41"/>
      <c r="H6" s="41"/>
      <c r="I6" s="41"/>
      <c r="J6" s="41"/>
    </row>
    <row r="7" spans="1:10" ht="15.75">
      <c r="A7" s="42"/>
      <c r="B7" s="43"/>
      <c r="C7" s="43"/>
      <c r="D7" s="40"/>
      <c r="E7" s="41"/>
      <c r="F7" s="41"/>
      <c r="G7" s="41"/>
      <c r="H7" s="41"/>
      <c r="I7" s="41"/>
      <c r="J7" s="41"/>
    </row>
    <row r="8" spans="1:10" ht="15.75">
      <c r="A8" s="42" t="s">
        <v>225</v>
      </c>
      <c r="B8" s="43"/>
      <c r="C8" s="43"/>
      <c r="D8" s="40"/>
      <c r="E8" s="41"/>
      <c r="F8" s="41"/>
      <c r="G8" s="41"/>
      <c r="H8" s="41"/>
      <c r="I8" s="41"/>
      <c r="J8" s="41"/>
    </row>
    <row r="9" spans="1:10" ht="15.75">
      <c r="A9" s="42" t="s">
        <v>226</v>
      </c>
      <c r="B9" s="43"/>
      <c r="C9" s="43"/>
      <c r="D9" s="40"/>
      <c r="E9" s="41"/>
      <c r="F9" s="41"/>
      <c r="G9" s="41"/>
      <c r="H9" s="41"/>
      <c r="I9" s="41"/>
      <c r="J9" s="41"/>
    </row>
    <row r="10" spans="1:10" ht="15.75">
      <c r="A10" s="42" t="s">
        <v>261</v>
      </c>
      <c r="B10" s="43"/>
      <c r="C10" s="43"/>
      <c r="D10" s="40"/>
      <c r="E10" s="41"/>
      <c r="F10" s="41"/>
      <c r="G10" s="41"/>
      <c r="H10" s="41"/>
      <c r="I10" s="41"/>
      <c r="J10" s="41"/>
    </row>
    <row r="11" spans="1:10" ht="15.75">
      <c r="A11" s="42" t="s">
        <v>265</v>
      </c>
      <c r="B11" s="43"/>
      <c r="C11" s="43"/>
      <c r="D11" s="40"/>
      <c r="E11" s="41"/>
      <c r="F11" s="41"/>
      <c r="G11" s="41"/>
      <c r="H11" s="41"/>
      <c r="I11" s="41"/>
      <c r="J11" s="41"/>
    </row>
    <row r="12" spans="1:10" ht="15.75">
      <c r="A12" s="42" t="s">
        <v>266</v>
      </c>
      <c r="B12" s="43"/>
      <c r="C12" s="43"/>
      <c r="D12" s="40"/>
      <c r="E12" s="41"/>
      <c r="F12" s="41"/>
      <c r="G12" s="41"/>
      <c r="H12" s="41"/>
      <c r="I12" s="41"/>
      <c r="J12" s="41"/>
    </row>
    <row r="13" spans="1:10" ht="15.75">
      <c r="A13" s="42" t="s">
        <v>267</v>
      </c>
      <c r="B13" s="43"/>
      <c r="C13" s="43"/>
      <c r="D13" s="40"/>
      <c r="E13" s="41"/>
      <c r="F13" s="41"/>
      <c r="G13" s="41"/>
      <c r="H13" s="41"/>
      <c r="I13" s="41"/>
      <c r="J13" s="41"/>
    </row>
    <row r="14" spans="1:10" ht="15.75">
      <c r="A14" s="42" t="s">
        <v>227</v>
      </c>
      <c r="B14" s="43"/>
      <c r="C14" s="43"/>
      <c r="D14" s="40"/>
      <c r="E14" s="41"/>
      <c r="F14" s="41"/>
      <c r="G14" s="41"/>
      <c r="H14" s="41"/>
      <c r="I14" s="41"/>
      <c r="J14" s="41"/>
    </row>
    <row r="15" spans="1:10" ht="15.75">
      <c r="A15" s="42" t="s">
        <v>268</v>
      </c>
      <c r="B15" s="43"/>
      <c r="C15" s="43"/>
      <c r="D15" s="40"/>
      <c r="E15" s="41"/>
      <c r="F15" s="41"/>
      <c r="G15" s="41"/>
      <c r="H15" s="41"/>
      <c r="I15" s="41"/>
      <c r="J15" s="41"/>
    </row>
    <row r="16" spans="1:10" ht="15.75">
      <c r="A16" s="42" t="s">
        <v>262</v>
      </c>
      <c r="B16" s="43"/>
      <c r="C16" s="43"/>
      <c r="D16" s="40"/>
      <c r="E16" s="41"/>
      <c r="F16" s="41"/>
      <c r="G16" s="41"/>
      <c r="H16" s="41"/>
      <c r="I16" s="41"/>
      <c r="J16" s="41"/>
    </row>
    <row r="17" spans="1:10" ht="15.75">
      <c r="A17" s="42" t="s">
        <v>270</v>
      </c>
      <c r="B17" s="43"/>
      <c r="C17" s="43"/>
      <c r="D17" s="40"/>
      <c r="E17" s="41"/>
      <c r="F17" s="41"/>
      <c r="G17" s="41"/>
      <c r="H17" s="41"/>
      <c r="I17" s="41"/>
      <c r="J17" s="41"/>
    </row>
    <row r="18" spans="1:10" ht="15.75">
      <c r="A18" s="42" t="s">
        <v>263</v>
      </c>
      <c r="B18" s="43"/>
      <c r="C18" s="43"/>
      <c r="D18" s="40"/>
      <c r="E18" s="41"/>
      <c r="F18" s="41"/>
      <c r="G18" s="41"/>
      <c r="H18" s="41"/>
      <c r="I18" s="41"/>
      <c r="J18" s="41"/>
    </row>
    <row r="19" spans="1:10" ht="15.75">
      <c r="A19" s="42" t="s">
        <v>271</v>
      </c>
      <c r="B19" s="43"/>
      <c r="C19" s="43"/>
      <c r="D19" s="40"/>
      <c r="E19" s="41"/>
      <c r="F19" s="41"/>
      <c r="G19" s="41"/>
      <c r="H19" s="41"/>
      <c r="I19" s="41"/>
      <c r="J19" s="41"/>
    </row>
    <row r="20" spans="1:10" ht="15.75">
      <c r="A20" s="42" t="s">
        <v>272</v>
      </c>
      <c r="B20" s="43"/>
      <c r="C20" s="43"/>
      <c r="D20" s="40"/>
      <c r="E20" s="41"/>
      <c r="F20" s="41"/>
      <c r="G20" s="41"/>
      <c r="H20" s="41"/>
      <c r="I20" s="41"/>
      <c r="J20" s="41"/>
    </row>
    <row r="21" spans="1:10" ht="15.75">
      <c r="A21" s="42" t="s">
        <v>273</v>
      </c>
      <c r="B21" s="43"/>
      <c r="C21" s="43"/>
      <c r="D21" s="40"/>
      <c r="E21" s="41"/>
      <c r="F21" s="41"/>
      <c r="G21" s="41"/>
      <c r="H21" s="41"/>
      <c r="I21" s="41"/>
      <c r="J21" s="41"/>
    </row>
    <row r="22" spans="1:10" ht="15.75">
      <c r="A22" s="42" t="s">
        <v>274</v>
      </c>
      <c r="B22" s="43"/>
      <c r="C22" s="43"/>
      <c r="D22" s="40"/>
      <c r="E22" s="41"/>
      <c r="F22" s="41"/>
      <c r="G22" s="41"/>
      <c r="H22" s="41"/>
      <c r="I22" s="41"/>
      <c r="J22" s="41"/>
    </row>
    <row r="23" spans="1:10" ht="15.75">
      <c r="A23" s="44" t="s">
        <v>275</v>
      </c>
      <c r="B23" s="39"/>
      <c r="C23" s="39"/>
      <c r="D23" s="40"/>
      <c r="E23" s="41"/>
      <c r="F23" s="41"/>
      <c r="G23" s="41"/>
      <c r="H23" s="41"/>
      <c r="I23" s="41"/>
      <c r="J23" s="41"/>
    </row>
    <row r="24" spans="1:10" ht="15.75">
      <c r="A24" s="44" t="s">
        <v>264</v>
      </c>
      <c r="B24" s="39"/>
      <c r="C24" s="39"/>
      <c r="D24" s="40"/>
      <c r="E24" s="41"/>
      <c r="F24" s="41"/>
      <c r="G24" s="41"/>
      <c r="H24" s="41"/>
      <c r="I24" s="41"/>
      <c r="J24" s="41"/>
    </row>
    <row r="25" spans="1:10" ht="15.75">
      <c r="A25" s="45"/>
      <c r="B25" s="46"/>
      <c r="C25" s="46"/>
      <c r="D25" s="40"/>
      <c r="E25" s="41"/>
      <c r="F25" s="41"/>
      <c r="G25" s="41"/>
      <c r="H25" s="41"/>
      <c r="I25" s="41"/>
      <c r="J25" s="41"/>
    </row>
    <row r="26" spans="1:10" ht="15.75">
      <c r="A26" s="45"/>
      <c r="B26" s="46"/>
      <c r="C26" s="46"/>
      <c r="D26" s="40"/>
      <c r="E26" s="41"/>
      <c r="F26" s="41"/>
      <c r="G26" s="41"/>
      <c r="H26" s="41"/>
      <c r="I26" s="41"/>
      <c r="J26" s="41"/>
    </row>
    <row r="27" spans="1:10" ht="15.75">
      <c r="A27" s="39"/>
      <c r="B27" s="39"/>
      <c r="C27" s="39"/>
      <c r="D27" s="40"/>
      <c r="E27" s="41"/>
      <c r="F27" s="41"/>
      <c r="G27" s="41"/>
      <c r="H27" s="41"/>
      <c r="I27" s="41"/>
      <c r="J27" s="41"/>
    </row>
    <row r="28" spans="1:10" ht="15.75">
      <c r="A28" s="38" t="s">
        <v>228</v>
      </c>
      <c r="B28" s="39"/>
      <c r="C28" s="39"/>
      <c r="D28" s="40"/>
      <c r="E28" s="41"/>
      <c r="F28" s="41"/>
      <c r="G28" s="41"/>
      <c r="H28" s="41"/>
      <c r="I28" s="41"/>
      <c r="J28" s="41"/>
    </row>
    <row r="29" spans="1:10" ht="15.75">
      <c r="A29" s="45" t="s">
        <v>276</v>
      </c>
      <c r="B29" s="46"/>
      <c r="C29" s="46"/>
      <c r="D29" s="40"/>
      <c r="E29" s="41"/>
      <c r="F29" s="41"/>
      <c r="G29" s="41"/>
      <c r="H29" s="41"/>
      <c r="I29" s="41"/>
      <c r="J29" s="41"/>
    </row>
    <row r="30" spans="1:10" ht="15.75">
      <c r="A30" s="45" t="s">
        <v>277</v>
      </c>
      <c r="B30" s="46"/>
      <c r="C30" s="46"/>
      <c r="D30" s="40"/>
      <c r="E30" s="41"/>
      <c r="F30" s="41"/>
      <c r="G30" s="41"/>
      <c r="H30" s="41"/>
      <c r="I30" s="41"/>
      <c r="J30" s="41"/>
    </row>
    <row r="31" spans="1:10" ht="15.75">
      <c r="A31" s="45" t="s">
        <v>278</v>
      </c>
      <c r="B31" s="46"/>
      <c r="C31" s="46"/>
      <c r="D31" s="40"/>
      <c r="E31" s="41"/>
      <c r="F31" s="41"/>
      <c r="G31" s="41"/>
      <c r="H31" s="41"/>
      <c r="I31" s="41"/>
      <c r="J31" s="41"/>
    </row>
    <row r="32" spans="1:10" ht="15.75">
      <c r="A32" s="45" t="s">
        <v>279</v>
      </c>
      <c r="B32" s="46"/>
      <c r="C32" s="46"/>
      <c r="D32" s="40"/>
      <c r="E32" s="41"/>
      <c r="F32" s="41"/>
      <c r="G32" s="41"/>
      <c r="H32" s="41"/>
      <c r="I32" s="41"/>
      <c r="J32" s="41"/>
    </row>
    <row r="33" spans="1:10" ht="15.75">
      <c r="A33" s="45" t="s">
        <v>280</v>
      </c>
      <c r="B33" s="46"/>
      <c r="C33" s="46"/>
      <c r="D33" s="40"/>
      <c r="E33" s="41"/>
      <c r="F33" s="41"/>
      <c r="G33" s="41"/>
      <c r="H33" s="41"/>
      <c r="I33" s="41"/>
      <c r="J33" s="41"/>
    </row>
    <row r="34" spans="1:10" ht="15.75">
      <c r="A34" s="45" t="s">
        <v>281</v>
      </c>
      <c r="B34" s="46"/>
      <c r="C34" s="46"/>
      <c r="D34" s="40"/>
      <c r="E34" s="41"/>
      <c r="F34" s="41"/>
      <c r="G34" s="41"/>
      <c r="H34" s="41"/>
      <c r="I34" s="41"/>
      <c r="J34" s="41"/>
    </row>
    <row r="35" spans="1:10" ht="15.75">
      <c r="A35" s="45" t="s">
        <v>229</v>
      </c>
      <c r="B35" s="46"/>
      <c r="C35" s="46"/>
      <c r="D35" s="40"/>
      <c r="E35" s="41"/>
      <c r="F35" s="41"/>
      <c r="G35" s="41"/>
      <c r="H35" s="41"/>
      <c r="I35" s="41"/>
      <c r="J35" s="41"/>
    </row>
    <row r="36" spans="1:10" ht="15.75">
      <c r="A36" s="45" t="s">
        <v>282</v>
      </c>
      <c r="B36" s="46"/>
      <c r="C36" s="46"/>
      <c r="D36" s="40"/>
      <c r="E36" s="41"/>
      <c r="F36" s="41"/>
      <c r="G36" s="41"/>
      <c r="H36" s="41"/>
      <c r="I36" s="41"/>
      <c r="J36" s="41"/>
    </row>
    <row r="37" spans="1:10" ht="15.75">
      <c r="A37" s="47"/>
      <c r="B37" s="48"/>
      <c r="C37" s="48"/>
      <c r="D37" s="49"/>
      <c r="E37" s="50"/>
      <c r="F37" s="50"/>
      <c r="G37" s="50"/>
      <c r="H37" s="50"/>
      <c r="I37" s="50"/>
      <c r="J37" s="50"/>
    </row>
    <row r="38" spans="1:10" ht="15.75">
      <c r="A38" s="44"/>
      <c r="B38" s="39"/>
      <c r="C38" s="39"/>
      <c r="D38" s="40"/>
      <c r="E38" s="41"/>
      <c r="F38" s="41"/>
      <c r="G38" s="41"/>
      <c r="H38" s="41"/>
      <c r="I38" s="41"/>
      <c r="J38" s="41"/>
    </row>
    <row r="39" spans="1:10" ht="15.75">
      <c r="A39" s="39"/>
      <c r="B39" s="39"/>
      <c r="C39" s="39"/>
      <c r="D39" s="40"/>
      <c r="E39" s="41"/>
      <c r="F39" s="41"/>
      <c r="G39" s="41"/>
      <c r="H39" s="41"/>
      <c r="I39" s="41"/>
      <c r="J39" s="41"/>
    </row>
    <row r="40" spans="1:10" ht="15.75">
      <c r="A40" s="44" t="s">
        <v>230</v>
      </c>
      <c r="B40" s="39"/>
      <c r="C40" s="39"/>
      <c r="D40" s="40"/>
      <c r="E40" s="41"/>
      <c r="F40" s="41"/>
      <c r="G40" s="41"/>
      <c r="H40" s="41"/>
      <c r="I40" s="41"/>
      <c r="J40" s="41"/>
    </row>
    <row r="41" spans="1:10" ht="15.75">
      <c r="A41" s="44" t="s">
        <v>231</v>
      </c>
      <c r="B41" s="39"/>
      <c r="C41" s="39"/>
      <c r="D41" s="40"/>
      <c r="E41" s="41"/>
      <c r="F41" s="41"/>
      <c r="G41" s="41"/>
      <c r="H41" s="41"/>
      <c r="I41" s="41"/>
      <c r="J41" s="41"/>
    </row>
    <row r="42" spans="1:10" ht="15.75">
      <c r="A42" s="39"/>
      <c r="B42" s="39"/>
      <c r="C42" s="39"/>
      <c r="D42" s="40"/>
      <c r="E42" s="41"/>
      <c r="F42" s="41"/>
      <c r="G42" s="41"/>
      <c r="H42" s="41"/>
      <c r="I42" s="41"/>
      <c r="J42" s="41"/>
    </row>
    <row r="43" spans="1:10" ht="15.75">
      <c r="A43" s="44"/>
      <c r="B43" s="44"/>
      <c r="C43" s="39"/>
      <c r="D43" s="40"/>
      <c r="E43" s="41"/>
      <c r="F43" s="41"/>
      <c r="G43" s="41"/>
      <c r="H43" s="41"/>
      <c r="I43" s="41"/>
      <c r="J43" s="41"/>
    </row>
    <row r="44" spans="1:10" ht="15.75">
      <c r="A44" s="40" t="s">
        <v>232</v>
      </c>
      <c r="B44" s="40"/>
      <c r="C44" s="51" t="s">
        <v>204</v>
      </c>
      <c r="D44" s="40"/>
      <c r="E44" s="41"/>
      <c r="F44" s="41"/>
      <c r="G44" s="41"/>
      <c r="H44" s="41"/>
      <c r="I44" s="41"/>
      <c r="J44" s="41"/>
    </row>
    <row r="45" spans="1:10" ht="15.75">
      <c r="A45" s="40"/>
      <c r="B45" s="40"/>
      <c r="C45" s="51"/>
      <c r="D45" s="40"/>
      <c r="E45" s="41"/>
      <c r="F45" s="41"/>
      <c r="G45" s="41"/>
      <c r="H45" s="41"/>
      <c r="I45" s="41"/>
      <c r="J45" s="41"/>
    </row>
    <row r="46" spans="1:10" ht="15.75">
      <c r="A46" s="40"/>
      <c r="B46" s="40"/>
      <c r="C46" s="51"/>
      <c r="D46" s="40"/>
      <c r="E46" s="41"/>
      <c r="F46" s="41"/>
      <c r="G46" s="41"/>
      <c r="H46" s="41"/>
      <c r="I46" s="41"/>
      <c r="J46" s="41"/>
    </row>
    <row r="47" spans="1:10" ht="15.75">
      <c r="A47" s="40" t="s">
        <v>233</v>
      </c>
      <c r="B47" s="40"/>
      <c r="C47" s="51" t="s">
        <v>219</v>
      </c>
      <c r="D47" s="40"/>
      <c r="E47" s="41"/>
      <c r="F47" s="41"/>
      <c r="G47" s="41"/>
      <c r="H47" s="41"/>
      <c r="I47" s="41"/>
      <c r="J47" s="41"/>
    </row>
    <row r="48" spans="1:10" ht="15.75">
      <c r="A48" s="39"/>
      <c r="B48" s="39"/>
      <c r="C48" s="39"/>
      <c r="D48" s="40"/>
      <c r="E48" s="41"/>
      <c r="F48" s="41"/>
      <c r="G48" s="41"/>
      <c r="H48" s="41"/>
      <c r="I48" s="41"/>
      <c r="J48" s="41"/>
    </row>
  </sheetData>
  <sheetProtection/>
  <mergeCells count="3">
    <mergeCell ref="D1:E1"/>
    <mergeCell ref="A2:H2"/>
    <mergeCell ref="A4:H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*</cp:lastModifiedBy>
  <cp:lastPrinted>2013-01-24T00:59:54Z</cp:lastPrinted>
  <dcterms:created xsi:type="dcterms:W3CDTF">2010-08-09T11:23:33Z</dcterms:created>
  <dcterms:modified xsi:type="dcterms:W3CDTF">2013-01-24T01:36:15Z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